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enne_projektmappe" defaultThemeVersion="124226"/>
  <bookViews>
    <workbookView xWindow="23700" yWindow="132" windowWidth="19200" windowHeight="8940" tabRatio="913" activeTab="2"/>
  </bookViews>
  <sheets>
    <sheet name="Forside" sheetId="2" r:id="rId1"/>
    <sheet name="Indholdsfortegnelse" sheetId="80" r:id="rId2"/>
    <sheet name="Intro til tal" sheetId="53" r:id="rId3"/>
    <sheet name="Overblik" sheetId="1" r:id="rId4"/>
    <sheet name="Asyl - intro" sheetId="54" r:id="rId5"/>
    <sheet name="Asyl - hovedtal" sheetId="55" r:id="rId6"/>
    <sheet name="Asyl - ansøgninger" sheetId="18" r:id="rId7"/>
    <sheet name="Asyl - UMI_ansøgninger" sheetId="19" r:id="rId8"/>
    <sheet name="Asyl - visitering(1)" sheetId="41" r:id="rId9"/>
    <sheet name="Asyl - visitering(2)" sheetId="42" r:id="rId10"/>
    <sheet name="Inddr. og nægtelse af forl." sheetId="83" r:id="rId11"/>
    <sheet name="Familiesammenføring intro (1)" sheetId="24" r:id="rId12"/>
    <sheet name="Fam - nøgletal (2)" sheetId="3" r:id="rId13"/>
    <sheet name="Fam - ansøgninger (3)" sheetId="8" r:id="rId14"/>
    <sheet name="Fam - (4)" sheetId="79" r:id="rId15"/>
    <sheet name="Fam - EU (5)" sheetId="46" r:id="rId16"/>
    <sheet name="TUB - intro" sheetId="47" r:id="rId17"/>
    <sheet name="TUB - hovedtal" sheetId="48" r:id="rId18"/>
    <sheet name="TUB - hovedtal (2)" sheetId="49" r:id="rId19"/>
    <sheet name="Visum - intro" sheetId="50" r:id="rId20"/>
    <sheet name="Visum - hovedtal" sheetId="51" r:id="rId21"/>
    <sheet name="Erhverv - intro " sheetId="68" r:id="rId22"/>
    <sheet name="Erhverv - år" sheetId="69" r:id="rId23"/>
    <sheet name="Erhverv - måneder" sheetId="70" r:id="rId24"/>
    <sheet name="Erhverv - Nationaliteter1" sheetId="71" r:id="rId25"/>
    <sheet name="Erhverv - nationaliteter2" sheetId="72" r:id="rId26"/>
    <sheet name="Studie - intro" sheetId="73" r:id="rId27"/>
    <sheet name="Studie - hovedtal" sheetId="75" r:id="rId28"/>
    <sheet name="Studie - nationaliteter" sheetId="74" r:id="rId29"/>
    <sheet name="EU-EØS - intro" sheetId="27" r:id="rId30"/>
    <sheet name="EU-EØS -hovedtal" sheetId="52" r:id="rId31"/>
  </sheets>
  <definedNames>
    <definedName name="Print_Area" localSheetId="6">'Asyl - ansøgninger'!$A$2:$Q$44</definedName>
    <definedName name="Print_Area" localSheetId="5">'Asyl - hovedtal'!$A$3:$R$39</definedName>
    <definedName name="Print_Area" localSheetId="4">'Asyl - intro'!$A$1:$O$35</definedName>
    <definedName name="Print_Area" localSheetId="7">'Asyl - UMI_ansøgninger'!$A$1:$O$38</definedName>
    <definedName name="Print_Area" localSheetId="8">'Asyl - visitering(1)'!$A$1:$D$63</definedName>
    <definedName name="Print_Area" localSheetId="9">'Asyl - visitering(2)'!$A$1:$D$57</definedName>
    <definedName name="Print_Area" localSheetId="21">'Erhverv - intro '!$A$1:$O$35</definedName>
    <definedName name="Print_Area" localSheetId="23">'Erhverv - måneder'!$A$1:$Q$29</definedName>
    <definedName name="Print_Area" localSheetId="24">'Erhverv - Nationaliteter1'!$A$1:$I$30</definedName>
    <definedName name="Print_Area" localSheetId="25">'Erhverv - nationaliteter2'!$A$1:$Q$38</definedName>
    <definedName name="Print_Area" localSheetId="22">'Erhverv - år'!$A$2:$Q$29</definedName>
    <definedName name="Print_Area" localSheetId="29">'EU-EØS - intro'!$A$1:$O$35</definedName>
    <definedName name="Print_Area" localSheetId="30">'EU-EØS -hovedtal'!$A$1:$O$37</definedName>
    <definedName name="Print_Area" localSheetId="14">'Fam - (4)'!$A$2:$G$40</definedName>
    <definedName name="Print_Area" localSheetId="13">'Fam - ansøgninger (3)'!$A$1:$O$43</definedName>
    <definedName name="Print_Area" localSheetId="15">'Fam - EU (5)'!$A$1:$O$35</definedName>
    <definedName name="Print_Area" localSheetId="12">'Fam - nøgletal (2)'!$A$1:$O$37</definedName>
    <definedName name="Print_Area" localSheetId="11">'Familiesammenføring intro (1)'!$A$1:$O$35</definedName>
    <definedName name="Print_Area" localSheetId="0">Forside!$A$1:$N$26</definedName>
    <definedName name="Print_Area" localSheetId="10">'Inddr. og nægtelse af forl.'!$A$1:$O$27</definedName>
    <definedName name="Print_Area" localSheetId="1">Indholdsfortegnelse!$A$2:$N$41</definedName>
    <definedName name="Print_Area" localSheetId="2">'Intro til tal'!$A$1:$O$33</definedName>
    <definedName name="Print_Area" localSheetId="3">Overblik!$A$1:$P$32</definedName>
    <definedName name="Print_Area" localSheetId="27">'Studie - hovedtal'!$A$1:$R$32</definedName>
    <definedName name="Print_Area" localSheetId="26">'Studie - intro'!$A$1:$O$35</definedName>
    <definedName name="Print_Area" localSheetId="28">'Studie - nationaliteter'!$A$1:$Q$42</definedName>
    <definedName name="Print_Area" localSheetId="17">'TUB - hovedtal'!$A$1:$Q$40</definedName>
    <definedName name="Print_Area" localSheetId="18">'TUB - hovedtal (2)'!$A$1:$Q$35</definedName>
    <definedName name="Print_Area" localSheetId="16">'TUB - intro'!$A$1:$O$35</definedName>
    <definedName name="Print_Area" localSheetId="20">'Visum - hovedtal'!$A$1:$O$36</definedName>
    <definedName name="Print_Area" localSheetId="19">'Visum - intro'!$A$1:$O$35</definedName>
    <definedName name="_xlnm.Print_Area" localSheetId="6">'Asyl - ansøgninger'!$A$5:$O$44</definedName>
    <definedName name="_xlnm.Print_Area" localSheetId="5">'Asyl - hovedtal'!$A$5:$R$40</definedName>
    <definedName name="_xlnm.Print_Area" localSheetId="7">'Asyl - UMI_ansøgninger'!$A$5:$O$37</definedName>
    <definedName name="_xlnm.Print_Area" localSheetId="8">'Asyl - visitering(1)'!$A$1:$D$60</definedName>
    <definedName name="_xlnm.Print_Area" localSheetId="9">'Asyl - visitering(2)'!$A$1:$D$57</definedName>
    <definedName name="_xlnm.Print_Area" localSheetId="21">'Erhverv - intro '!$A$5:$O$35</definedName>
    <definedName name="_xlnm.Print_Area" localSheetId="23">'Erhverv - måneder'!$A$5:$Q$25</definedName>
    <definedName name="_xlnm.Print_Area" localSheetId="24">'Erhverv - Nationaliteter1'!$A$5:$I$25</definedName>
    <definedName name="_xlnm.Print_Area" localSheetId="25">'Erhverv - nationaliteter2'!$A$5:$Q$34</definedName>
    <definedName name="_xlnm.Print_Area" localSheetId="22">'Erhverv - år'!$A$5:$Q$24</definedName>
    <definedName name="_xlnm.Print_Area" localSheetId="29">'EU-EØS - intro'!$A$5:$O$33</definedName>
    <definedName name="_xlnm.Print_Area" localSheetId="30">'EU-EØS -hovedtal'!$A$2:$O$37</definedName>
    <definedName name="_xlnm.Print_Area" localSheetId="14">'Fam - (4)'!$A$3:$G$40</definedName>
    <definedName name="_xlnm.Print_Area" localSheetId="13">'Fam - ansøgninger (3)'!$A$5:$O$43</definedName>
    <definedName name="_xlnm.Print_Area" localSheetId="15">'Fam - EU (5)'!$A$5:$O$29</definedName>
    <definedName name="_xlnm.Print_Area" localSheetId="12">'Fam - nøgletal (2)'!$A$5:$O$33</definedName>
    <definedName name="_xlnm.Print_Area" localSheetId="11">'Familiesammenføring intro (1)'!$A$5:$O$35</definedName>
    <definedName name="_xlnm.Print_Area" localSheetId="0">Forside!$A$1:$O$27</definedName>
    <definedName name="_xlnm.Print_Area" localSheetId="10">'Inddr. og nægtelse af forl.'!$A$5:$O$27</definedName>
    <definedName name="_xlnm.Print_Area" localSheetId="1">Indholdsfortegnelse!$B$2:$N$41</definedName>
    <definedName name="_xlnm.Print_Area" localSheetId="2">'Intro til tal'!$A$1:$O$33</definedName>
    <definedName name="_xlnm.Print_Area" localSheetId="3">Overblik!$A$4:$O$27</definedName>
    <definedName name="_xlnm.Print_Area" localSheetId="27">'Studie - hovedtal'!$A$5:$R$30</definedName>
    <definedName name="_xlnm.Print_Area" localSheetId="26">'Studie - intro'!$A$5:$O$33</definedName>
    <definedName name="_xlnm.Print_Area" localSheetId="28">'Studie - nationaliteter'!$A$5:$Q$42</definedName>
    <definedName name="_xlnm.Print_Area" localSheetId="17">'TUB - hovedtal'!$A$5:$Q$39</definedName>
    <definedName name="_xlnm.Print_Area" localSheetId="18">'TUB - hovedtal (2)'!$A$5:$Q$16</definedName>
    <definedName name="_xlnm.Print_Area" localSheetId="16">'TUB - intro'!$A$5:$O$35</definedName>
    <definedName name="_xlnm.Print_Area" localSheetId="20">'Visum - hovedtal'!$A$3:$N$35</definedName>
    <definedName name="Z_88F4EDB2_C34D_4600_8986_82A4EA197B45_.wvu.PrintArea" localSheetId="21" hidden="1">'Erhverv - intro '!$A$1:$O$35</definedName>
    <definedName name="Z_88F4EDB2_C34D_4600_8986_82A4EA197B45_.wvu.PrintArea" localSheetId="23" hidden="1">'Erhverv - måneder'!$A$1:$Q$36</definedName>
    <definedName name="Z_88F4EDB2_C34D_4600_8986_82A4EA197B45_.wvu.PrintArea" localSheetId="24" hidden="1">'Erhverv - Nationaliteter1'!$A$1:$I$36</definedName>
    <definedName name="Z_88F4EDB2_C34D_4600_8986_82A4EA197B45_.wvu.PrintArea" localSheetId="25" hidden="1">'Erhverv - nationaliteter2'!$A$1:$P$39</definedName>
    <definedName name="Z_88F4EDB2_C34D_4600_8986_82A4EA197B45_.wvu.PrintArea" localSheetId="22" hidden="1">'Erhverv - år'!$A$1:$Q$38</definedName>
    <definedName name="Z_88F4EDB2_C34D_4600_8986_82A4EA197B45_.wvu.PrintArea" localSheetId="27" hidden="1">'Studie - hovedtal'!$A$1:$R$32</definedName>
    <definedName name="Z_88F4EDB2_C34D_4600_8986_82A4EA197B45_.wvu.PrintArea" localSheetId="26" hidden="1">'Studie - intro'!$A$1:$O$35</definedName>
    <definedName name="Z_88F4EDB2_C34D_4600_8986_82A4EA197B45_.wvu.PrintArea" localSheetId="28" hidden="1">'Studie - nationaliteter'!$A$1:$Q$42</definedName>
  </definedNames>
  <calcPr calcId="145621"/>
</workbook>
</file>

<file path=xl/calcChain.xml><?xml version="1.0" encoding="utf-8"?>
<calcChain xmlns="http://schemas.openxmlformats.org/spreadsheetml/2006/main">
  <c r="Q8" i="74" l="1"/>
  <c r="Q21" i="74"/>
  <c r="O19" i="83"/>
  <c r="O9" i="83"/>
  <c r="Q19" i="48"/>
  <c r="A13" i="2"/>
  <c r="O7" i="52" l="1"/>
  <c r="K27" i="1" l="1"/>
  <c r="K12" i="1"/>
  <c r="J12" i="1"/>
  <c r="I12" i="1"/>
  <c r="H12" i="1"/>
  <c r="G12" i="1"/>
  <c r="F12" i="1"/>
  <c r="E12" i="1"/>
  <c r="D12" i="1"/>
  <c r="C12" i="1"/>
  <c r="L14" i="51" l="1"/>
  <c r="J17" i="46"/>
  <c r="N14" i="46" s="1"/>
  <c r="N10" i="46" l="1"/>
  <c r="N12" i="46"/>
  <c r="N11" i="46"/>
  <c r="N15" i="46"/>
  <c r="C27" i="1"/>
  <c r="O12" i="1"/>
  <c r="O25" i="83"/>
  <c r="O26" i="83"/>
  <c r="K26" i="83"/>
  <c r="O12" i="83"/>
  <c r="K12" i="83"/>
  <c r="J27" i="1" l="1"/>
  <c r="I27" i="1"/>
  <c r="H27" i="1"/>
  <c r="G27" i="1"/>
  <c r="F27" i="1"/>
  <c r="E27" i="1"/>
  <c r="D27" i="1"/>
  <c r="O23" i="1"/>
  <c r="O24" i="1"/>
  <c r="O25" i="1"/>
  <c r="O26" i="1"/>
  <c r="B27" i="1"/>
  <c r="E34" i="72"/>
  <c r="F34" i="72"/>
  <c r="G34" i="72"/>
  <c r="H34" i="72"/>
  <c r="I34" i="72"/>
  <c r="J34" i="72"/>
  <c r="K34" i="72"/>
  <c r="L34" i="72"/>
  <c r="M34" i="72"/>
  <c r="F16" i="49"/>
  <c r="G16" i="49"/>
  <c r="H16" i="49"/>
  <c r="I16" i="49"/>
  <c r="J16" i="49"/>
  <c r="K16" i="49"/>
  <c r="L16" i="49"/>
  <c r="M16" i="49"/>
  <c r="F39" i="48"/>
  <c r="G39" i="48"/>
  <c r="H39" i="48"/>
  <c r="I39" i="48"/>
  <c r="J39" i="48"/>
  <c r="K39" i="48"/>
  <c r="L39" i="48"/>
  <c r="M39" i="48"/>
  <c r="F26" i="48"/>
  <c r="G26" i="48"/>
  <c r="H26" i="48"/>
  <c r="I26" i="48"/>
  <c r="J26" i="48"/>
  <c r="K26" i="48"/>
  <c r="L26" i="48"/>
  <c r="M26" i="48"/>
  <c r="F13" i="48"/>
  <c r="G13" i="48"/>
  <c r="H13" i="48"/>
  <c r="I13" i="48"/>
  <c r="J13" i="48"/>
  <c r="K13" i="48"/>
  <c r="L13" i="48"/>
  <c r="M13" i="48"/>
  <c r="F8" i="79"/>
  <c r="E8" i="79"/>
  <c r="D41" i="8"/>
  <c r="E41" i="8"/>
  <c r="F41" i="8"/>
  <c r="G41" i="8"/>
  <c r="H41" i="8"/>
  <c r="I41" i="8"/>
  <c r="J41" i="8"/>
  <c r="D29" i="8"/>
  <c r="E29" i="8"/>
  <c r="F29" i="8"/>
  <c r="G29" i="8"/>
  <c r="H29" i="8"/>
  <c r="I29" i="8"/>
  <c r="J29" i="8"/>
  <c r="O11" i="3"/>
  <c r="J26" i="83"/>
  <c r="I26" i="83"/>
  <c r="H26" i="83"/>
  <c r="G26" i="83"/>
  <c r="F26" i="83"/>
  <c r="E26" i="83"/>
  <c r="D26" i="83"/>
  <c r="C26" i="83"/>
  <c r="O24" i="83"/>
  <c r="O23" i="83"/>
  <c r="O22" i="83"/>
  <c r="O21" i="83"/>
  <c r="O20" i="83"/>
  <c r="J12" i="83"/>
  <c r="I12" i="83"/>
  <c r="H12" i="83"/>
  <c r="G12" i="83"/>
  <c r="F12" i="83"/>
  <c r="E12" i="83"/>
  <c r="D12" i="83"/>
  <c r="C12" i="83"/>
  <c r="O11" i="83"/>
  <c r="O10" i="83"/>
  <c r="D35" i="19" l="1"/>
  <c r="E35" i="19"/>
  <c r="F35" i="19"/>
  <c r="G35" i="19"/>
  <c r="H35" i="19"/>
  <c r="I35" i="19"/>
  <c r="J35" i="19"/>
  <c r="D23" i="19"/>
  <c r="E23" i="19"/>
  <c r="F23" i="19"/>
  <c r="G23" i="19"/>
  <c r="H23" i="19"/>
  <c r="I23" i="19"/>
  <c r="J23" i="19"/>
  <c r="D42" i="18"/>
  <c r="E42" i="18"/>
  <c r="F42" i="18"/>
  <c r="G42" i="18"/>
  <c r="H42" i="18"/>
  <c r="I42" i="18"/>
  <c r="J42" i="18"/>
  <c r="D30" i="18"/>
  <c r="E30" i="18"/>
  <c r="F30" i="18"/>
  <c r="G30" i="18"/>
  <c r="H30" i="18"/>
  <c r="I30" i="18"/>
  <c r="J30" i="18"/>
  <c r="O39" i="55"/>
  <c r="E37" i="52" l="1"/>
  <c r="F37" i="52"/>
  <c r="G37" i="52"/>
  <c r="H37" i="52"/>
  <c r="I37" i="52"/>
  <c r="J37" i="52"/>
  <c r="K37" i="52"/>
  <c r="E24" i="52"/>
  <c r="F24" i="52"/>
  <c r="G24" i="52"/>
  <c r="H24" i="52"/>
  <c r="I24" i="52"/>
  <c r="J24" i="52"/>
  <c r="K24" i="52"/>
  <c r="E11" i="52"/>
  <c r="F11" i="52"/>
  <c r="G11" i="52"/>
  <c r="H11" i="52"/>
  <c r="I11" i="52"/>
  <c r="J11" i="52"/>
  <c r="K11" i="52"/>
  <c r="G42" i="74"/>
  <c r="H42" i="74"/>
  <c r="I42" i="74"/>
  <c r="J42" i="74"/>
  <c r="K42" i="74"/>
  <c r="L42" i="74"/>
  <c r="M42" i="74"/>
  <c r="G29" i="74"/>
  <c r="H29" i="74"/>
  <c r="I29" i="74"/>
  <c r="J29" i="74"/>
  <c r="K29" i="74"/>
  <c r="L29" i="74"/>
  <c r="M29" i="74"/>
  <c r="G16" i="74"/>
  <c r="H16" i="74"/>
  <c r="I16" i="74"/>
  <c r="J16" i="74"/>
  <c r="K16" i="74"/>
  <c r="L16" i="74"/>
  <c r="M16" i="74"/>
  <c r="G30" i="75"/>
  <c r="H30" i="75"/>
  <c r="I30" i="75"/>
  <c r="J30" i="75"/>
  <c r="K30" i="75"/>
  <c r="L30" i="75"/>
  <c r="M30" i="75"/>
  <c r="F30" i="75"/>
  <c r="Q10" i="72"/>
  <c r="G16" i="72"/>
  <c r="H16" i="72"/>
  <c r="I16" i="72"/>
  <c r="J16" i="72"/>
  <c r="K16" i="72"/>
  <c r="L16" i="72"/>
  <c r="M16" i="72"/>
  <c r="Q10" i="70"/>
  <c r="F23" i="70"/>
  <c r="G23" i="70"/>
  <c r="H23" i="70"/>
  <c r="I23" i="70"/>
  <c r="J23" i="70"/>
  <c r="K23" i="70"/>
  <c r="L23" i="70"/>
  <c r="M23" i="70"/>
  <c r="E23" i="70"/>
  <c r="Q11" i="70"/>
  <c r="Q12" i="70"/>
  <c r="Q13" i="70"/>
  <c r="Q14" i="70"/>
  <c r="Q15" i="70"/>
  <c r="Q16" i="70"/>
  <c r="Q17" i="70"/>
  <c r="Q18" i="70"/>
  <c r="Q19" i="70"/>
  <c r="Q20" i="70"/>
  <c r="Q22" i="70"/>
  <c r="P22" i="69"/>
  <c r="C35" i="42" l="1"/>
  <c r="D35" i="42"/>
  <c r="D37" i="52" l="1"/>
  <c r="D24" i="52"/>
  <c r="D11" i="52"/>
  <c r="F15" i="79"/>
  <c r="C29" i="8"/>
  <c r="C41" i="8" s="1"/>
  <c r="C23" i="19" l="1"/>
  <c r="C35" i="19" s="1"/>
  <c r="C30" i="18"/>
  <c r="C42" i="18" s="1"/>
  <c r="F42" i="74" l="1"/>
  <c r="F29" i="74"/>
  <c r="F16" i="74"/>
  <c r="E30" i="75"/>
  <c r="Q30" i="75" s="1"/>
  <c r="F16" i="72"/>
  <c r="B12" i="1" l="1"/>
  <c r="O7" i="1" l="1"/>
  <c r="Q34" i="74"/>
  <c r="N34" i="19" l="1"/>
  <c r="N33" i="19"/>
  <c r="O32" i="19"/>
  <c r="O31" i="19"/>
  <c r="O30" i="19"/>
  <c r="N40" i="18"/>
  <c r="N39" i="18"/>
  <c r="N38" i="18"/>
  <c r="N37" i="18"/>
  <c r="N41" i="18"/>
  <c r="G15" i="75" l="1"/>
  <c r="O13" i="1" l="1"/>
  <c r="O14" i="1"/>
  <c r="O15" i="1"/>
  <c r="L27" i="51"/>
  <c r="E20" i="79" l="1"/>
  <c r="E15" i="79"/>
  <c r="E6" i="79"/>
  <c r="O22" i="3"/>
  <c r="D4" i="42"/>
  <c r="D4" i="41"/>
  <c r="Q23" i="75" l="1"/>
  <c r="P8" i="75"/>
  <c r="Q26" i="72"/>
  <c r="Q8" i="72"/>
  <c r="I8" i="71"/>
  <c r="Q8" i="70"/>
  <c r="P8" i="69" l="1"/>
  <c r="N10" i="19" l="1"/>
  <c r="N11" i="19"/>
  <c r="N12" i="19"/>
  <c r="N13" i="19"/>
  <c r="N14" i="19"/>
  <c r="N15" i="19"/>
  <c r="N16" i="19"/>
  <c r="N17" i="19"/>
  <c r="N18" i="19"/>
  <c r="N19" i="19"/>
  <c r="N20" i="19"/>
  <c r="E42" i="74" l="1"/>
  <c r="D60" i="41" l="1"/>
  <c r="B14" i="51" l="1"/>
  <c r="O16" i="1" l="1"/>
  <c r="E16" i="72" l="1"/>
  <c r="I23" i="71" l="1"/>
  <c r="C14" i="51"/>
  <c r="I22" i="51" l="1"/>
  <c r="O12" i="55" l="1"/>
  <c r="O11" i="55"/>
  <c r="N13" i="46" l="1"/>
  <c r="G12" i="79" l="1"/>
  <c r="B30" i="18" l="1"/>
  <c r="O19" i="1" l="1"/>
  <c r="O27" i="1" s="1"/>
  <c r="O14" i="3" l="1"/>
  <c r="C60" i="41" l="1"/>
  <c r="B23" i="19"/>
  <c r="E13" i="48" l="1"/>
  <c r="N23" i="19" l="1"/>
  <c r="B11" i="52" l="1"/>
  <c r="M15" i="75"/>
  <c r="D23" i="71"/>
  <c r="D23" i="70"/>
  <c r="O40" i="8"/>
  <c r="O22" i="1" l="1"/>
  <c r="O21" i="1"/>
  <c r="O20" i="1"/>
  <c r="O18" i="1"/>
  <c r="O17" i="1"/>
  <c r="O11" i="1"/>
  <c r="O10" i="1"/>
  <c r="O9" i="1"/>
  <c r="G14" i="79" l="1"/>
  <c r="G13" i="79"/>
  <c r="G11" i="79"/>
  <c r="G10" i="79"/>
  <c r="G9" i="79"/>
  <c r="G8" i="79" l="1"/>
  <c r="G15" i="79" l="1"/>
  <c r="C11" i="52"/>
  <c r="G25" i="79"/>
  <c r="G26" i="79"/>
  <c r="G27" i="79"/>
  <c r="G28" i="79"/>
  <c r="G29" i="79"/>
  <c r="G30" i="79"/>
  <c r="G31" i="79"/>
  <c r="G32" i="79"/>
  <c r="G33" i="79"/>
  <c r="G34" i="79"/>
  <c r="G35" i="79"/>
  <c r="G36" i="79"/>
  <c r="G37" i="79"/>
  <c r="G24" i="79"/>
  <c r="G23" i="79"/>
  <c r="G22" i="79"/>
  <c r="F38" i="79"/>
  <c r="E38" i="79"/>
  <c r="O19" i="55"/>
  <c r="O16" i="55"/>
  <c r="O15" i="55"/>
  <c r="O14" i="55"/>
  <c r="O13" i="55"/>
  <c r="B35" i="19"/>
  <c r="O35" i="19" s="1"/>
  <c r="G38" i="79" l="1"/>
  <c r="B37" i="52"/>
  <c r="B24" i="52"/>
  <c r="D42" i="74"/>
  <c r="D29" i="74"/>
  <c r="D16" i="74"/>
  <c r="D34" i="72"/>
  <c r="D16" i="72"/>
  <c r="F17" i="46"/>
  <c r="C38" i="79"/>
  <c r="O29" i="8"/>
  <c r="O23" i="19"/>
  <c r="O30" i="18"/>
  <c r="J15" i="75"/>
  <c r="J22" i="69"/>
  <c r="G22" i="69"/>
  <c r="B38" i="79" l="1"/>
  <c r="D14" i="79"/>
  <c r="D13" i="79"/>
  <c r="D11" i="79"/>
  <c r="D10" i="79"/>
  <c r="D9" i="79"/>
  <c r="D38" i="79" l="1"/>
  <c r="D8" i="79"/>
  <c r="H23" i="71" l="1"/>
  <c r="Q33" i="48" l="1"/>
  <c r="D53" i="42" l="1"/>
  <c r="C53" i="42"/>
  <c r="L22" i="51" l="1"/>
  <c r="I14" i="51"/>
  <c r="F14" i="51"/>
  <c r="E26" i="48" l="1"/>
  <c r="P15" i="75" l="1"/>
  <c r="B29" i="8" l="1"/>
  <c r="B41" i="8" s="1"/>
  <c r="N28" i="8" l="1"/>
  <c r="C37" i="52" l="1"/>
  <c r="C24" i="52"/>
  <c r="D30" i="75" l="1"/>
  <c r="D39" i="48"/>
  <c r="D13" i="48"/>
  <c r="G23" i="71" l="1"/>
  <c r="F23" i="71"/>
  <c r="E23" i="71"/>
  <c r="M22" i="69"/>
  <c r="Q23" i="70" l="1"/>
  <c r="N41" i="8"/>
  <c r="N29" i="8"/>
  <c r="N24" i="8"/>
  <c r="N25" i="8"/>
  <c r="N26" i="8"/>
  <c r="N27" i="8"/>
  <c r="N23" i="8"/>
  <c r="N22" i="8"/>
  <c r="N21" i="8"/>
  <c r="N18" i="8"/>
  <c r="N19" i="8"/>
  <c r="N20" i="8"/>
  <c r="N17" i="8"/>
  <c r="N16" i="8"/>
  <c r="N15" i="8"/>
  <c r="N13" i="8"/>
  <c r="N14" i="8"/>
  <c r="N12" i="8"/>
  <c r="N11" i="8"/>
  <c r="N10" i="8"/>
  <c r="O17" i="3"/>
  <c r="O31" i="3" s="1"/>
  <c r="O28" i="3"/>
  <c r="O13" i="3"/>
  <c r="O27" i="3" s="1"/>
  <c r="O12" i="3"/>
  <c r="O26" i="3" s="1"/>
  <c r="O25" i="3"/>
  <c r="D37" i="41"/>
  <c r="N21" i="19"/>
  <c r="N10" i="18"/>
  <c r="D17" i="41" l="1"/>
  <c r="D54" i="42" s="1"/>
  <c r="C17" i="41"/>
  <c r="C37" i="41"/>
  <c r="N22" i="19"/>
  <c r="B42" i="18"/>
  <c r="O42" i="18" s="1"/>
  <c r="C54" i="42" l="1"/>
  <c r="O27" i="55"/>
  <c r="Q41" i="74" l="1"/>
  <c r="Q40" i="74"/>
  <c r="Q39" i="74"/>
  <c r="Q38" i="74"/>
  <c r="Q37" i="74"/>
  <c r="Q36" i="74"/>
  <c r="E29" i="74"/>
  <c r="Q28" i="74"/>
  <c r="Q27" i="74"/>
  <c r="Q26" i="74"/>
  <c r="Q25" i="74"/>
  <c r="Q24" i="74"/>
  <c r="Q23" i="74"/>
  <c r="E16" i="74"/>
  <c r="Q15" i="74"/>
  <c r="Q14" i="74"/>
  <c r="Q13" i="74"/>
  <c r="Q12" i="74"/>
  <c r="Q11" i="74"/>
  <c r="Q10" i="74"/>
  <c r="Q33" i="72"/>
  <c r="Q32" i="72"/>
  <c r="Q31" i="72"/>
  <c r="Q30" i="72"/>
  <c r="Q29" i="72"/>
  <c r="Q28" i="72"/>
  <c r="Q15" i="72"/>
  <c r="Q14" i="72"/>
  <c r="Q13" i="72"/>
  <c r="Q12" i="72"/>
  <c r="Q11" i="72"/>
  <c r="Q16" i="74" l="1"/>
  <c r="Q29" i="74"/>
  <c r="Q34" i="72"/>
  <c r="Q42" i="74"/>
  <c r="O30" i="52" l="1"/>
  <c r="O17" i="52"/>
  <c r="O6" i="52"/>
  <c r="A14" i="51"/>
  <c r="L6" i="51"/>
  <c r="Q9" i="49"/>
  <c r="Q32" i="48"/>
  <c r="Q9" i="48"/>
  <c r="O25" i="46"/>
  <c r="N9" i="46"/>
  <c r="J9" i="46"/>
  <c r="N9" i="8"/>
  <c r="O9" i="3"/>
  <c r="N9" i="19"/>
  <c r="N9" i="18"/>
  <c r="O9" i="55"/>
  <c r="D16" i="49" l="1"/>
  <c r="N26" i="18" l="1"/>
  <c r="N27" i="18"/>
  <c r="N28" i="18"/>
  <c r="N14" i="18"/>
  <c r="N19" i="18" l="1"/>
  <c r="N20" i="18"/>
  <c r="N21" i="18"/>
  <c r="O36" i="55" l="1"/>
  <c r="O38" i="55"/>
  <c r="O35" i="55"/>
  <c r="O34" i="55"/>
  <c r="O33" i="55"/>
  <c r="O32" i="55"/>
  <c r="O31" i="55"/>
  <c r="O30" i="55"/>
  <c r="O36" i="52" l="1"/>
  <c r="O35" i="52"/>
  <c r="O34" i="52"/>
  <c r="O33" i="52"/>
  <c r="O32" i="52"/>
  <c r="O31" i="52"/>
  <c r="O23" i="52"/>
  <c r="O22" i="52"/>
  <c r="O21" i="52"/>
  <c r="O20" i="52"/>
  <c r="O19" i="52"/>
  <c r="O18" i="52"/>
  <c r="E16" i="49"/>
  <c r="Q20" i="48"/>
  <c r="Q12" i="48"/>
  <c r="Q11" i="48"/>
  <c r="Q10" i="48"/>
  <c r="O28" i="46"/>
  <c r="O27" i="46"/>
  <c r="O29" i="46" s="1"/>
  <c r="O24" i="52" l="1"/>
  <c r="Q13" i="48"/>
  <c r="O37" i="52"/>
  <c r="O10" i="52" l="1"/>
  <c r="O9" i="52"/>
  <c r="O8" i="52"/>
  <c r="O11" i="52" l="1"/>
  <c r="N29" i="18" l="1"/>
  <c r="N25" i="18"/>
  <c r="N23" i="18"/>
  <c r="N22" i="18"/>
  <c r="N24" i="18"/>
  <c r="N15" i="18"/>
  <c r="N17" i="18"/>
  <c r="N11" i="18"/>
  <c r="N12" i="18"/>
  <c r="N18" i="18"/>
  <c r="N16" i="18"/>
  <c r="N13" i="18"/>
  <c r="A22" i="51" l="1"/>
  <c r="Q15" i="49"/>
  <c r="Q14" i="49"/>
  <c r="Q13" i="49"/>
  <c r="Q12" i="49"/>
  <c r="Q11" i="49"/>
  <c r="Q10" i="49"/>
  <c r="E39" i="48"/>
  <c r="Q38" i="48"/>
  <c r="Q37" i="48"/>
  <c r="Q36" i="48"/>
  <c r="Q35" i="48"/>
  <c r="Q34" i="48"/>
  <c r="Q25" i="48"/>
  <c r="Q24" i="48"/>
  <c r="Q23" i="48"/>
  <c r="Q22" i="48"/>
  <c r="Q21" i="48"/>
  <c r="Q16" i="49" l="1"/>
  <c r="Q39" i="48"/>
  <c r="N30" i="18" l="1"/>
  <c r="Q16" i="72" l="1"/>
  <c r="Q26" i="48" l="1"/>
</calcChain>
</file>

<file path=xl/sharedStrings.xml><?xml version="1.0" encoding="utf-8"?>
<sst xmlns="http://schemas.openxmlformats.org/spreadsheetml/2006/main" count="1064" uniqueCount="367">
  <si>
    <t>Periode</t>
  </si>
  <si>
    <t>Kategori</t>
  </si>
  <si>
    <t>I alt</t>
  </si>
  <si>
    <t>- heraf uddannelse</t>
  </si>
  <si>
    <t>- heraf praktikanter</t>
  </si>
  <si>
    <t>- heraf au pair</t>
  </si>
  <si>
    <t>- heraf lønarbejde</t>
  </si>
  <si>
    <t>Familiesammenføring</t>
  </si>
  <si>
    <t>Måned</t>
  </si>
  <si>
    <t>År</t>
  </si>
  <si>
    <t xml:space="preserve"> </t>
  </si>
  <si>
    <t>Nationalitet</t>
  </si>
  <si>
    <t>Tyrkiet</t>
  </si>
  <si>
    <t>Thailand</t>
  </si>
  <si>
    <t>Filippinerne</t>
  </si>
  <si>
    <t>USA</t>
  </si>
  <si>
    <t>Kina</t>
  </si>
  <si>
    <t>Irak</t>
  </si>
  <si>
    <t>Pakistan</t>
  </si>
  <si>
    <t>Rusland</t>
  </si>
  <si>
    <t>Brasilien</t>
  </si>
  <si>
    <t>Vietnam</t>
  </si>
  <si>
    <t>Polen</t>
  </si>
  <si>
    <t>Marokko</t>
  </si>
  <si>
    <t>Somalia</t>
  </si>
  <si>
    <t>Iran</t>
  </si>
  <si>
    <t>Afghanistan</t>
  </si>
  <si>
    <t>Ukraine</t>
  </si>
  <si>
    <t>Tyskland</t>
  </si>
  <si>
    <t>Øvrige</t>
  </si>
  <si>
    <t xml:space="preserve">I alt </t>
  </si>
  <si>
    <t xml:space="preserve">Antal familiesammenføringstilladelser </t>
  </si>
  <si>
    <t>Antal tilladelser på det øvrige opholdsområde</t>
  </si>
  <si>
    <t>Afslag</t>
  </si>
  <si>
    <t xml:space="preserve">Alle afgørelser </t>
  </si>
  <si>
    <t>Tilladelser</t>
  </si>
  <si>
    <t xml:space="preserve"> - heraf til herboende flygtning</t>
  </si>
  <si>
    <t xml:space="preserve"> - heraf til herboende indvandrer</t>
  </si>
  <si>
    <t xml:space="preserve">Tabel 1: Overblik over alle meddelte opholdstilladelser mv. </t>
  </si>
  <si>
    <t>Uddannelse</t>
  </si>
  <si>
    <t>Au pair</t>
  </si>
  <si>
    <t>Praktikanter</t>
  </si>
  <si>
    <t>Religiøse forkyndere mv.</t>
  </si>
  <si>
    <t>Kursus på folkehøjskole</t>
  </si>
  <si>
    <t>Grund- og ungdomsuddannelse</t>
  </si>
  <si>
    <t>Nepal</t>
  </si>
  <si>
    <t>Indien</t>
  </si>
  <si>
    <t>Rumænien</t>
  </si>
  <si>
    <t>Litauen</t>
  </si>
  <si>
    <t>Spanien</t>
  </si>
  <si>
    <t>Frankrig</t>
  </si>
  <si>
    <t>Asylområdet generelt</t>
  </si>
  <si>
    <t xml:space="preserve"> - heraf konventionsstatus</t>
  </si>
  <si>
    <t xml:space="preserve"> - heraf beskyttelsesstatus/ de facto status</t>
  </si>
  <si>
    <t>Syrien</t>
  </si>
  <si>
    <t>Algeriet</t>
  </si>
  <si>
    <t xml:space="preserve">Antal afslag på ansøgning om familiesammenføring </t>
  </si>
  <si>
    <t>maj</t>
  </si>
  <si>
    <t xml:space="preserve"> - heraf til herboende dansk eller nordisk statsborger</t>
  </si>
  <si>
    <t xml:space="preserve">Øvrige </t>
  </si>
  <si>
    <t xml:space="preserve">Videregående uddannelse, øvrige institutioner </t>
  </si>
  <si>
    <t>dec</t>
  </si>
  <si>
    <t/>
  </si>
  <si>
    <t>feb</t>
  </si>
  <si>
    <t>mar</t>
  </si>
  <si>
    <t>apr</t>
  </si>
  <si>
    <t>jun</t>
  </si>
  <si>
    <t>jul</t>
  </si>
  <si>
    <t>aug</t>
  </si>
  <si>
    <t>sep</t>
  </si>
  <si>
    <t>okt</t>
  </si>
  <si>
    <t>nov</t>
  </si>
  <si>
    <t>jan</t>
  </si>
  <si>
    <t xml:space="preserve">Lønarbejde </t>
  </si>
  <si>
    <t>Andet grundlag, herunder humanitære opholdstilladelser</t>
  </si>
  <si>
    <t>- heraf ægtefæller/faste samlevere</t>
  </si>
  <si>
    <t>Generel introduktion til tal på udlændingeområdet</t>
  </si>
  <si>
    <t>Introduktion til familiesammenføringsområdet mv.</t>
  </si>
  <si>
    <t>Erhverv</t>
  </si>
  <si>
    <t xml:space="preserve">Introduktion til erhvervsområdet </t>
  </si>
  <si>
    <t>Hovedtal på erhvervsområdet</t>
  </si>
  <si>
    <t>Studie mv.</t>
  </si>
  <si>
    <t>Introduktion til studieområdet mv.</t>
  </si>
  <si>
    <t>Hovedtal på studieområdet mv.</t>
  </si>
  <si>
    <t xml:space="preserve">Opholdstilladelser på studieområdet mv. </t>
  </si>
  <si>
    <t>EU/EØS</t>
  </si>
  <si>
    <t>Introduktion til EU/EØS</t>
  </si>
  <si>
    <t>Hovedtal vedr. EU/EØS</t>
  </si>
  <si>
    <t>Asyl mv.</t>
  </si>
  <si>
    <t>Asylansøgninger</t>
  </si>
  <si>
    <t>Indholdsfortegnelse</t>
  </si>
  <si>
    <t>Afgørelse</t>
  </si>
  <si>
    <t>Ansøgninger om familiesammenføring</t>
  </si>
  <si>
    <t>Antal afgørelser vedr. ægtefællesammenføring, faste samlevere</t>
  </si>
  <si>
    <t>Familiesammenføring mv.</t>
  </si>
  <si>
    <t>Hovedtal vedr. familiesammenføring mv.</t>
  </si>
  <si>
    <t>Introduktion til asylområdet mv.</t>
  </si>
  <si>
    <t>Hovedtal på asylområdet mv.</t>
  </si>
  <si>
    <t>Øvrige opholdssager (bl.a. adoptioner)</t>
  </si>
  <si>
    <t>Bulgarien</t>
  </si>
  <si>
    <t>Antal afgørelser og ansøgninger vedr. familiesammenføring efter EU-reglerne, hvor referencen er dansk statsborger</t>
  </si>
  <si>
    <t>udvalgte rejseformål</t>
  </si>
  <si>
    <t>Udenrigsministeriet (repræsentationerne)</t>
  </si>
  <si>
    <t>Visum</t>
  </si>
  <si>
    <t>Hovedtal på visumområdet</t>
  </si>
  <si>
    <t>Introduktion til visumområdet</t>
  </si>
  <si>
    <t>Øvrige opholdssager</t>
  </si>
  <si>
    <t xml:space="preserve"> - heraf ægtefæller og faste samlevere</t>
  </si>
  <si>
    <t>Antal indkvarterede på asylcentre **</t>
  </si>
  <si>
    <t>Libyen</t>
  </si>
  <si>
    <t>Nigeria</t>
  </si>
  <si>
    <t>Australien</t>
  </si>
  <si>
    <t>Udlændingestyrelsen</t>
  </si>
  <si>
    <t>5-6</t>
  </si>
  <si>
    <t xml:space="preserve">Asyl mv. (A) </t>
  </si>
  <si>
    <t>(A)   Tabel 1: Aktuelle hovedtal på asylområdet mv.</t>
  </si>
  <si>
    <t>(A)   Tabel 2: Historiske hovedtal på asylområdet mv.</t>
  </si>
  <si>
    <t>Tal for Udlændingestyrelsens del af asylsagsbehandlingen</t>
  </si>
  <si>
    <t>(A)   Tabel 3: Aktuelle månedlige asylansøgertal *</t>
  </si>
  <si>
    <t xml:space="preserve">feb </t>
  </si>
  <si>
    <t>Rejseformål</t>
  </si>
  <si>
    <t>Myndighed/Nationalitet</t>
  </si>
  <si>
    <t>Overblik over alle meddelte opholdstilladelser mv.</t>
  </si>
  <si>
    <t>- heraf 
besøgsvisa</t>
  </si>
  <si>
    <t>- heraf forretningsvisa</t>
  </si>
  <si>
    <t>- heraf visa til kultur/sport</t>
  </si>
  <si>
    <t>Antal personer, som har søgt om familiesammenføring *</t>
  </si>
  <si>
    <t>Georgien</t>
  </si>
  <si>
    <t>Italien</t>
  </si>
  <si>
    <t>Antal opholdstilladelser meddelt på asylområdet mv. 
(alle sagstyper, alle myndigheder)</t>
  </si>
  <si>
    <t>* Der tages forbehold for, at der løbende kan forekomme efterkorrektioner til disse tal.</t>
  </si>
  <si>
    <t>Eritrea</t>
  </si>
  <si>
    <t>Asyl</t>
  </si>
  <si>
    <t>Erhverv/Studie mv.</t>
  </si>
  <si>
    <t>Permanent ophold</t>
  </si>
  <si>
    <t>Introduktion til permanent ophold</t>
  </si>
  <si>
    <t>Hovedtal vedr. permanent ophold</t>
  </si>
  <si>
    <t>Året
2014</t>
  </si>
  <si>
    <t xml:space="preserve">Indien  </t>
  </si>
  <si>
    <t>Kommune/Region</t>
  </si>
  <si>
    <t>Brønderslev Kommune</t>
  </si>
  <si>
    <t>Frederikshavn Kommune</t>
  </si>
  <si>
    <t>Hjørring Kommune</t>
  </si>
  <si>
    <t>Jammerbugt Kommune</t>
  </si>
  <si>
    <t>Læsø Kommune</t>
  </si>
  <si>
    <t>Mariagerfjord Kommune</t>
  </si>
  <si>
    <t>Morsø Kommune</t>
  </si>
  <si>
    <t>Rebild Kommune</t>
  </si>
  <si>
    <t>Thisted Kommune</t>
  </si>
  <si>
    <t>Vesthimmerlands Kommune</t>
  </si>
  <si>
    <t>Aalborg Kommune</t>
  </si>
  <si>
    <t xml:space="preserve">Region Nordjylland i alt </t>
  </si>
  <si>
    <t>Favrskov Kommune</t>
  </si>
  <si>
    <t>Hedensted Kommune</t>
  </si>
  <si>
    <t>Herning Kommune</t>
  </si>
  <si>
    <t>Holstebro Kommune</t>
  </si>
  <si>
    <t>Horsens Kommune</t>
  </si>
  <si>
    <t>Ikast-Brande Kommune</t>
  </si>
  <si>
    <t>Lemvig Kommune</t>
  </si>
  <si>
    <t>Norddjurs Kommune</t>
  </si>
  <si>
    <t>Odder Kommune</t>
  </si>
  <si>
    <t>Randers Kommune</t>
  </si>
  <si>
    <t>Ringkøbing-Skjern Kommune</t>
  </si>
  <si>
    <t>Samsø Kommune</t>
  </si>
  <si>
    <t>Silkeborg Kommune</t>
  </si>
  <si>
    <t>Skanderborg Kommune</t>
  </si>
  <si>
    <t>Skive Kommune</t>
  </si>
  <si>
    <t>Struer Kommune</t>
  </si>
  <si>
    <t>Syddjurs Kommune</t>
  </si>
  <si>
    <t>Viborg Kommune</t>
  </si>
  <si>
    <t>Aarhus Kommune</t>
  </si>
  <si>
    <t xml:space="preserve">Region Midtjylland i alt </t>
  </si>
  <si>
    <t>Assens Kommune</t>
  </si>
  <si>
    <t>Billund Kommune</t>
  </si>
  <si>
    <t>Esbjerg Kommune</t>
  </si>
  <si>
    <t>Fanø Kommune</t>
  </si>
  <si>
    <t>Fredericia Kommune</t>
  </si>
  <si>
    <t>Faaborg-Midtfyn Kommune</t>
  </si>
  <si>
    <t>Haderslev Kommune</t>
  </si>
  <si>
    <t>Kerteminde Kommune</t>
  </si>
  <si>
    <t>Kolding Kommune</t>
  </si>
  <si>
    <t>Langeland Kommune</t>
  </si>
  <si>
    <t>Middelfart Kommune</t>
  </si>
  <si>
    <t>Nordfyns Kommune</t>
  </si>
  <si>
    <t>Nyborg Kommune</t>
  </si>
  <si>
    <t>Odense Kommune</t>
  </si>
  <si>
    <t>Svendborg Kommune</t>
  </si>
  <si>
    <t>Sønderborg Kommune</t>
  </si>
  <si>
    <t>Tønder Kommune</t>
  </si>
  <si>
    <t>Varde Kommune</t>
  </si>
  <si>
    <t>Vejen Kommune</t>
  </si>
  <si>
    <t>Vejle Kommune</t>
  </si>
  <si>
    <t>Ærø Kommune</t>
  </si>
  <si>
    <t>Aabenraa Kommune</t>
  </si>
  <si>
    <t xml:space="preserve">Region Syddanmark i alt </t>
  </si>
  <si>
    <t>Albertslund Kommune</t>
  </si>
  <si>
    <t>Allerød Kommune</t>
  </si>
  <si>
    <t>Ballerup Kommune</t>
  </si>
  <si>
    <t>Bornholms Regionskommune</t>
  </si>
  <si>
    <t>Brøndby Kommune</t>
  </si>
  <si>
    <t>Dragør Kommune</t>
  </si>
  <si>
    <t>Egedal Kommune</t>
  </si>
  <si>
    <t>Fredensborg Kommune</t>
  </si>
  <si>
    <t>Frederiksberg Kommune</t>
  </si>
  <si>
    <t>Frederikssund Kommune</t>
  </si>
  <si>
    <t>Furesø Kommune</t>
  </si>
  <si>
    <t>Gentofte Kommune</t>
  </si>
  <si>
    <t>Gladsaxe Kommune</t>
  </si>
  <si>
    <t>Glostrup Kommune</t>
  </si>
  <si>
    <t>Gribskov Kommune</t>
  </si>
  <si>
    <t>Halsnæs Kommune</t>
  </si>
  <si>
    <t>Helsingør Kommune</t>
  </si>
  <si>
    <t>Herlev Kommune</t>
  </si>
  <si>
    <t>Hillerød Kommune</t>
  </si>
  <si>
    <t>Hvidovre Kommune</t>
  </si>
  <si>
    <t>Høje-Taastrup Kommune</t>
  </si>
  <si>
    <t>Hørsholm Kommune</t>
  </si>
  <si>
    <t>Ishøj Kommune</t>
  </si>
  <si>
    <t>Københavns Kommune</t>
  </si>
  <si>
    <t>Lyngby-Taarbæk Kommune</t>
  </si>
  <si>
    <t>Rudersdal Kommune</t>
  </si>
  <si>
    <t>Rødovre Kommune</t>
  </si>
  <si>
    <t>Tårnby Kommune</t>
  </si>
  <si>
    <t>Vallensbæk Kommune</t>
  </si>
  <si>
    <t xml:space="preserve">Region Hovedstaden i alt </t>
  </si>
  <si>
    <t>Faxe Kommune</t>
  </si>
  <si>
    <t>Greve Kommune</t>
  </si>
  <si>
    <t>Guldborgsund Kommune</t>
  </si>
  <si>
    <t>Holbæk Kommune</t>
  </si>
  <si>
    <t>Kalundborg Kommune</t>
  </si>
  <si>
    <t>Køge Kommune</t>
  </si>
  <si>
    <t>Lejre Kommune</t>
  </si>
  <si>
    <t>Lolland Kommune</t>
  </si>
  <si>
    <t>Næstved Kommune</t>
  </si>
  <si>
    <t>Odsherred Kommune</t>
  </si>
  <si>
    <t>Ringsted Kommune</t>
  </si>
  <si>
    <t>Roskilde Kommune</t>
  </si>
  <si>
    <t>Slagelse Kommune</t>
  </si>
  <si>
    <t>Solrød Kommune</t>
  </si>
  <si>
    <t>Sorø Kommune</t>
  </si>
  <si>
    <t>Stevns Kommune</t>
  </si>
  <si>
    <t>Vordingborg Kommune</t>
  </si>
  <si>
    <t xml:space="preserve">Region Sjælland i alt </t>
  </si>
  <si>
    <t>Visitering</t>
  </si>
  <si>
    <t>7-8</t>
  </si>
  <si>
    <t>Beløbsordningen</t>
  </si>
  <si>
    <t>Etableringskort</t>
  </si>
  <si>
    <t xml:space="preserve">Opholdstilladelser på erhvervsområdet </t>
  </si>
  <si>
    <t>Volontør og Working Holiday mv.</t>
  </si>
  <si>
    <t>PhD-uddannelse</t>
  </si>
  <si>
    <t xml:space="preserve"> - heraf midlertidig beskyttelsesstatus</t>
  </si>
  <si>
    <t>Note 3: Lov nr. 153 af 18. februar 2015 om midlertidig beskyttelse mv., der trådte i kraft 20. februar 2015, finder udelukkende anvendelse på ansøgninger om opholdstilladelse, som er indgivet fra og med den 14. november 2014.</t>
  </si>
  <si>
    <t>Anerkendelsesprocenten i asylsager
 i Udlændingestyrelsen</t>
  </si>
  <si>
    <t>Månedstallene er opdateret af Udlændingestyrelsen. Tallene er foreløbige og der kan forekomme statistiske efterkorrektioner ved de følgende opgørelser.</t>
  </si>
  <si>
    <t>** Der tages forbehold for, at der løbende kan forekomme efterkorrektioner til disse tal.</t>
  </si>
  <si>
    <t>Antal flygtninge fordelt til kommunerne</t>
  </si>
  <si>
    <t>Albanien</t>
  </si>
  <si>
    <t>Året
2015</t>
  </si>
  <si>
    <t xml:space="preserve"> -heraf til personer med tilstrækkelige midler</t>
  </si>
  <si>
    <t>Personer med tilstrækkelige midler</t>
  </si>
  <si>
    <t>* Inklusiv statsløse palæstinensere.</t>
  </si>
  <si>
    <t>Indtast</t>
  </si>
  <si>
    <t>Gå til "Intro til tal"</t>
  </si>
  <si>
    <t>Tryk på "Dato"-knappen</t>
  </si>
  <si>
    <t>(A)   Tabel 7: Antal visiteringer af flygtninge fordelt på kommuner og regioner *</t>
  </si>
  <si>
    <t xml:space="preserve">* Tabellen viser antallet af beslutninger truffet i Udlændingestyrelsen om visitering af flygtninge til en kommune/region. Fra beslutningen om visitering er truffet, går der i gennemsnit 1½ måned før flygtningen ankommer til den pågældende kommune.  </t>
  </si>
  <si>
    <t>- heraf fast-track, beløbsordningen, positivlisten og forskere og undervisere</t>
  </si>
  <si>
    <t>- heraf greencard og etableringskort</t>
  </si>
  <si>
    <t>Landbrug</t>
  </si>
  <si>
    <t>Greencard (pointbaseret)</t>
  </si>
  <si>
    <t>Året
2016</t>
  </si>
  <si>
    <t>- heraf uddannelse inkl. PhD-uddannelse</t>
  </si>
  <si>
    <t xml:space="preserve"> - heraf til andre</t>
  </si>
  <si>
    <t>Ægtefæller og faste samlevere</t>
  </si>
  <si>
    <t>Lønarbejde på Grønland/Færøerne og medfølgende familie samt Associering-stand still</t>
  </si>
  <si>
    <t>Associeringsaftalen og familiemedlemmer til personer med ophold efter Associeringsaftalen</t>
  </si>
  <si>
    <t xml:space="preserve">Lønarbejde på Grønland/Færøerne og medfølgende familie samt Associering-stand still </t>
  </si>
  <si>
    <t>(A)   Tabel 4: Historiske månedlige asylansøgertal *</t>
  </si>
  <si>
    <t>9</t>
  </si>
  <si>
    <t xml:space="preserve">Familiesammenføringsområdet mv. (B) </t>
  </si>
  <si>
    <t>(B)   Tabel 1: Aktuelle hovedtal på familiesammenføringsområdet mv.</t>
  </si>
  <si>
    <t>(B)   Tabel 2: Historiske hovedtal på familiesammenføringsområdet mv.</t>
  </si>
  <si>
    <t xml:space="preserve">(B)   Tabel 3: Antallet af ansøgninger om familiesammenføring fordelt på nationalitet </t>
  </si>
  <si>
    <t xml:space="preserve">(B)   Tabel 4: Historisk udvikling i antallet af ansøgninger om familiesammenføring </t>
  </si>
  <si>
    <t>(B)   Tabel 7: Ansøgninger om familiesammenføring efter EU-reglerne, hvor den herboende reference er dansk statsborger fordelt på nationalitet</t>
  </si>
  <si>
    <t>(B)   Tabel 8: Afgørelser om familiesammenføring efter EU-reglerne, hvor den herboende reference er dansk statsborger</t>
  </si>
  <si>
    <t>Permanente (tidsubegrænsede) opholdstilladelser (C)</t>
  </si>
  <si>
    <t>(C)   Tabel 1: Permanente opholdstilladelser opdelt på kategorier</t>
  </si>
  <si>
    <t>(C)   Tabel 2: Permanente opholdstilladelser, asyl fordelt på nationaliteter</t>
  </si>
  <si>
    <t>(C)   Tabel 3: Permanente opholdstilladelser, familiesammenføring mv. fordelt på nationaliteter</t>
  </si>
  <si>
    <t>(C)   Tabel 4: Permanente opholdstilladelser, erhverv/studie mv. fordelt på nationaliteter</t>
  </si>
  <si>
    <t xml:space="preserve">Visum (D) </t>
  </si>
  <si>
    <t>(D)   Tabel 1: Udstedte visa i Udlændingestyrelsen og i Udenrigsministeriet (repræsentationerne)</t>
  </si>
  <si>
    <t>(D)   Tabel 2: Historiske hovedtal på visumområdet</t>
  </si>
  <si>
    <t>Erhvervsområdet (E)</t>
  </si>
  <si>
    <t>(E)   Tabel 1: Opholdstilladelser på erhvervsområdet - fordelt på år</t>
  </si>
  <si>
    <t>(E)   Tabel 2: Opholdstilladelser på erhvervsområdet - fordelt på måneder</t>
  </si>
  <si>
    <t>(E)   Tabel 3: Opholdstilladelser på erhvervsområdet - fordelt på nationaliteter</t>
  </si>
  <si>
    <t xml:space="preserve">Studieområdet mv. (F) </t>
  </si>
  <si>
    <t>(F)   Tabel 1: Opholdstilladelser på studieområdet mv.</t>
  </si>
  <si>
    <t>(F)   Tabel 2: Opholdstilladelser med henblik på uddannelse</t>
  </si>
  <si>
    <t xml:space="preserve">(F)   Tabel 4: Opholdstilladelser til au pair-personer fordelt på nationaliteter </t>
  </si>
  <si>
    <t xml:space="preserve">(F)   Tabel 5: Opholdstilladelser til praktikanter fordelt på nationaliteter </t>
  </si>
  <si>
    <t>EU/EØS (G)</t>
  </si>
  <si>
    <t>(G)   Tabel 1: EU/EØS opholdskort og registreringsbeviser opdelt på kategorier</t>
  </si>
  <si>
    <t>(G)   Tabel 2: Udstedte EU/EØS opholdskort og registreringsbeviser med henblik på lønarbejde fordelt på nationalitet</t>
  </si>
  <si>
    <t>(G)   Tabel 3: Udstedte EU/EØS registreringsbeviser med henblik på uddannelse fordelt på nationalitet</t>
  </si>
  <si>
    <t>Familiesammenføring mv. (B)</t>
  </si>
  <si>
    <t>Erhverv (E)</t>
  </si>
  <si>
    <t>Studie mv.  (F)</t>
  </si>
  <si>
    <r>
      <t>I alt</t>
    </r>
    <r>
      <rPr>
        <sz val="11"/>
        <rFont val="Calibri"/>
        <family val="2"/>
      </rPr>
      <t xml:space="preserve"> </t>
    </r>
    <r>
      <rPr>
        <b/>
        <sz val="11"/>
        <rFont val="Calibri"/>
        <family val="2"/>
      </rPr>
      <t>(A+B+E+F+G)</t>
    </r>
  </si>
  <si>
    <t>Fast-trackordningen</t>
  </si>
  <si>
    <t>(E)   Tabel 4: Opholdstilladelser efter Fast-trackordningen, Beløbsordningen, Positivlisten og forskere og undervisere fordelt på måneder og nationaliteter</t>
  </si>
  <si>
    <t>16-17</t>
  </si>
  <si>
    <t>21-23</t>
  </si>
  <si>
    <t>- heraf 
turistvisa</t>
  </si>
  <si>
    <t>* Inklusiv afgørelser efter EU-reglerne</t>
  </si>
  <si>
    <t>(B)   Tabel 5: Antal afgørelser vedr. familiesammenføring fordelt på herboende reference *</t>
  </si>
  <si>
    <t>(B)   Tabel 6: Antal afgørelser vedr. ægtefællesammenføring, faste samlevere fordelt på nationalitet *</t>
  </si>
  <si>
    <t>** Inklusiv statsløse palæstinensere.</t>
  </si>
  <si>
    <t>Antal asylansøgninger (bruttoansøgertallet)</t>
  </si>
  <si>
    <t>(A)   Tabel 5: Antal asylansøgninger fra uledsagede mindreårige fordelt på de største nationalitetsgrupper *</t>
  </si>
  <si>
    <t>(A)   Tabel 6: Historiske antal asylansøgninger fra uledsagede mindreårige *</t>
  </si>
  <si>
    <t>Antal asylansøgninger, der er overgået til realitetsbehandling (registreringstallet)</t>
  </si>
  <si>
    <t>Familiemæssig tilknytning til person med opholdstilladelse på erhvervsområdet</t>
  </si>
  <si>
    <t>(E)   Tabel 5: Opholdstilladelser efter Greencard-ordningen og Etableringskort fordelt på nationaliteter</t>
  </si>
  <si>
    <t>Året
2017</t>
  </si>
  <si>
    <t>Hviderusland</t>
  </si>
  <si>
    <t>Guinea</t>
  </si>
  <si>
    <t>Kenya</t>
  </si>
  <si>
    <t>Øvrige kategorier *</t>
  </si>
  <si>
    <t>Forskere og undervisere</t>
  </si>
  <si>
    <t>Start-Up Denmark og Selvstændige</t>
  </si>
  <si>
    <t xml:space="preserve">Uddannelse, inkl. PhD </t>
  </si>
  <si>
    <t>Antal opholdstilladelser meddelt på asylområdet mv. (note 1) (alle sagstyper, alle myndigheder)</t>
  </si>
  <si>
    <t>Positivlisten og Jobskifte v. uforskyldt ledighed</t>
  </si>
  <si>
    <t>* Kategorien Øvrige omfatter tilladelser til trainees, personer med særlige individuelle kvalifikationer, kokke, cirkusspecialister, personer arbejdende på en boreplatform eller lignende, idrætsudøvere og trænere, musikere og artister, øvrigt lønarbejde, arbejdsmarkedstilknytning og specialister samt familiemæssig tilknytning til udlandsdanskere, som falder udenfor ovenstående kategorier.</t>
  </si>
  <si>
    <t xml:space="preserve">  </t>
  </si>
  <si>
    <t>2018
I alt</t>
  </si>
  <si>
    <t>Udvalgte nationaliteter 2019</t>
  </si>
  <si>
    <t>I alt
2018</t>
  </si>
  <si>
    <t>2019 **</t>
  </si>
  <si>
    <t>Året
2018</t>
  </si>
  <si>
    <t>Året 2018</t>
  </si>
  <si>
    <t>Tunesien</t>
  </si>
  <si>
    <t>Statsløse**</t>
  </si>
  <si>
    <t>Kosovo</t>
  </si>
  <si>
    <t xml:space="preserve">Iran </t>
  </si>
  <si>
    <t xml:space="preserve">Mindreårige børn </t>
  </si>
  <si>
    <t>Statsløse*</t>
  </si>
  <si>
    <t>30.09.2019</t>
  </si>
  <si>
    <t>Note: Antallet af fjernregistrerede asylansøgere omfatter personer, der allerede har et opholdsgrundlag i Danmark, og personer der umiddelbart op til asylansøgningen har haft et opholdsgrundlag, som er bortfaldet eller inddraget. Andelen af de såkaldte fjernregistrerede beregnes ikke som en andel af bruttoansøgertallet, men derimod som en andel af antallet af registrerede asylsøgninger i Udlændingestyrelsen (EstherH). Andelen af fjernregistrerede var henholdsvis 25% i 2017 og 30% i 2018, mens andelen for asylansøgninger indgivet i 2019 indtil videre er ca. 31%.</t>
  </si>
  <si>
    <t>Antal visiteringer i september 2019</t>
  </si>
  <si>
    <t>(A)   Tabel 8: Afgørelser om inddragelse eller nægtelse af forlængelse af opholdstilladelse *</t>
  </si>
  <si>
    <t>Flygtninge</t>
  </si>
  <si>
    <t>Familiesammenførte til flygtninge</t>
  </si>
  <si>
    <t>* Opholdstilladelser efter henholdsvis § 7 og § 8 (flygtninge) og § 9 og § 9 c (familiesammenførte)</t>
  </si>
  <si>
    <t>(A)   Tabel 9: Afgørelser om inddragelse eller nægtelse af forlængelse af opholdstilladelse fordelt på nationalitet</t>
  </si>
  <si>
    <t>Statsløse **</t>
  </si>
  <si>
    <t>** Inklusiv statsløse palæstinensere</t>
  </si>
  <si>
    <t>* For note vedr. Øvrige kategorier henvises til Tabel 1.</t>
  </si>
  <si>
    <t xml:space="preserve">Videregående uddannelse, Danske Universiteter </t>
  </si>
  <si>
    <t>(F)   Tabel 3: Opholdstilladelser med henblik på uddannelse, inkl. personer på en PhD-uddannelse, fordelt på nationaliteter</t>
  </si>
  <si>
    <t>Flygtningestatus</t>
  </si>
  <si>
    <t>* Tallene for 2014-2018 er opdateret på baggrund af endelige registreringer i Polsas fra Rigspolitiet. Der tages forbehold for, at der løbende kan forekomme efterkorrektioner til disse tal.                                                                                                                                                                                                                                                                                               ** Inklusiv statsløse palæstinensere</t>
  </si>
  <si>
    <t>* Tallene for 2014-2018 er opdateret på baggrund af endelige registreringer i Polsas fra Rigspolitiet. Der tages forbehold for, at der løbende kan forekomme efterkorrektioner til disse tal.                                                                                                                        ** Inklusiv statsløse palæstinensere</t>
  </si>
  <si>
    <t xml:space="preserve">Afgørelser i sager om inddragelse og nægtelse af forlængelse af opholdstilladelse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</si>
</sst>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_);_(* \(#,##0\);_(* &quot;-&quot;??_);_(@_)"/>
    <numFmt numFmtId="165" formatCode="_ * #,##0_ ;_ * \-#,##0_ ;_ * &quot;-&quot;??_ ;_ @_ "/>
    <numFmt numFmtId="166" formatCode="_(* #,##0.00_);_(* \(#,##0.00\);_(* &quot;-&quot;??_);_(@_)"/>
    <numFmt numFmtId="167" formatCode="_([$€-2]\ * #,##0.00_);_([$€-2]\ * \(#,##0.00\);_([$€-2]\ * &quot;-&quot;??_)"/>
    <numFmt numFmtId="168" formatCode="0.0"/>
  </numFmts>
  <fonts count="86" x14ac:knownFonts="1">
    <font>
      <sz val="11"/>
      <color theme="1"/>
      <name val="Calibri"/>
      <family val="2"/>
      <scheme val="minor"/>
    </font>
    <font>
      <u/>
      <sz val="10"/>
      <color indexed="12"/>
      <name val="Arial"/>
      <family val="2"/>
    </font>
    <font>
      <i/>
      <sz val="16.5"/>
      <name val="Times New Roman"/>
      <family val="1"/>
    </font>
    <font>
      <sz val="14"/>
      <name val="Arial"/>
      <family val="2"/>
    </font>
    <font>
      <sz val="10"/>
      <name val="Arial"/>
      <family val="2"/>
    </font>
    <font>
      <sz val="12"/>
      <name val="Arial"/>
      <family val="2"/>
    </font>
    <font>
      <b/>
      <sz val="12"/>
      <color indexed="9"/>
      <name val="Arial"/>
      <family val="2"/>
    </font>
    <font>
      <b/>
      <sz val="9"/>
      <name val="Arial"/>
      <family val="2"/>
    </font>
    <font>
      <sz val="8"/>
      <name val="Arial"/>
      <family val="2"/>
    </font>
    <font>
      <sz val="9"/>
      <name val="Arial"/>
      <family val="2"/>
    </font>
    <font>
      <b/>
      <sz val="10"/>
      <name val="Arial"/>
      <family val="2"/>
    </font>
    <font>
      <sz val="10"/>
      <name val="Arial"/>
      <family val="2"/>
    </font>
    <font>
      <b/>
      <sz val="12"/>
      <name val="Arial"/>
      <family val="2"/>
    </font>
    <font>
      <b/>
      <sz val="11"/>
      <color indexed="9"/>
      <name val="Arial"/>
      <family val="2"/>
    </font>
    <font>
      <sz val="8"/>
      <color indexed="8"/>
      <name val="Arial"/>
      <family val="2"/>
    </font>
    <font>
      <b/>
      <sz val="8"/>
      <color indexed="8"/>
      <name val="Arial"/>
      <family val="2"/>
    </font>
    <font>
      <i/>
      <u/>
      <sz val="8"/>
      <color indexed="12"/>
      <name val="Arial"/>
      <family val="2"/>
    </font>
    <font>
      <i/>
      <sz val="9"/>
      <name val="Arial"/>
      <family val="2"/>
    </font>
    <font>
      <b/>
      <i/>
      <sz val="9"/>
      <name val="Arial"/>
      <family val="2"/>
    </font>
    <font>
      <sz val="9"/>
      <color indexed="10"/>
      <name val="Arial"/>
      <family val="2"/>
    </font>
    <font>
      <sz val="10"/>
      <color indexed="10"/>
      <name val="Arial"/>
      <family val="2"/>
    </font>
    <font>
      <sz val="11"/>
      <color indexed="12"/>
      <name val="Arial"/>
      <family val="2"/>
    </font>
    <font>
      <b/>
      <sz val="11"/>
      <name val="Calibri"/>
      <family val="2"/>
    </font>
    <font>
      <sz val="11"/>
      <name val="Calibri"/>
      <family val="2"/>
    </font>
    <font>
      <sz val="11"/>
      <color theme="1"/>
      <name val="Calibri"/>
      <family val="2"/>
      <scheme val="minor"/>
    </font>
    <font>
      <b/>
      <sz val="11"/>
      <color theme="1"/>
      <name val="Calibri"/>
      <family val="2"/>
      <scheme val="minor"/>
    </font>
    <font>
      <sz val="8"/>
      <color theme="1"/>
      <name val="Calibri"/>
      <family val="2"/>
      <scheme val="minor"/>
    </font>
    <font>
      <sz val="9"/>
      <color theme="1"/>
      <name val="Calibri"/>
      <family val="2"/>
      <scheme val="minor"/>
    </font>
    <font>
      <b/>
      <sz val="9"/>
      <name val="Calibri"/>
      <family val="2"/>
      <scheme val="minor"/>
    </font>
    <font>
      <sz val="9"/>
      <name val="Calibri"/>
      <family val="2"/>
      <scheme val="minor"/>
    </font>
    <font>
      <sz val="8"/>
      <name val="Calibri"/>
      <family val="2"/>
      <scheme val="minor"/>
    </font>
    <font>
      <b/>
      <sz val="10"/>
      <name val="Calibri"/>
      <family val="2"/>
      <scheme val="minor"/>
    </font>
    <font>
      <b/>
      <sz val="10"/>
      <color indexed="44"/>
      <name val="Calibri"/>
      <family val="2"/>
      <scheme val="minor"/>
    </font>
    <font>
      <b/>
      <sz val="11"/>
      <name val="Calibri"/>
      <family val="2"/>
      <scheme val="minor"/>
    </font>
    <font>
      <i/>
      <sz val="9"/>
      <name val="Calibri"/>
      <family val="2"/>
      <scheme val="minor"/>
    </font>
    <font>
      <sz val="10"/>
      <color theme="1"/>
      <name val="Calibri"/>
      <family val="2"/>
      <scheme val="minor"/>
    </font>
    <font>
      <sz val="9"/>
      <color indexed="8"/>
      <name val="Calibri"/>
      <family val="2"/>
      <scheme val="minor"/>
    </font>
    <font>
      <b/>
      <sz val="9"/>
      <color indexed="8"/>
      <name val="Calibri"/>
      <family val="2"/>
      <scheme val="minor"/>
    </font>
    <font>
      <b/>
      <i/>
      <sz val="9"/>
      <name val="Calibri"/>
      <family val="2"/>
      <scheme val="minor"/>
    </font>
    <font>
      <sz val="8"/>
      <color theme="1"/>
      <name val="Arial"/>
      <family val="2"/>
    </font>
    <font>
      <sz val="10"/>
      <name val="Calibri"/>
      <family val="2"/>
      <scheme val="minor"/>
    </font>
    <font>
      <b/>
      <sz val="12"/>
      <name val="Calibri"/>
      <family val="2"/>
      <scheme val="minor"/>
    </font>
    <font>
      <b/>
      <sz val="36"/>
      <color theme="1"/>
      <name val="Calibri"/>
      <family val="2"/>
      <scheme val="minor"/>
    </font>
    <font>
      <b/>
      <sz val="10"/>
      <color indexed="8"/>
      <name val="Calibri"/>
      <family val="2"/>
      <scheme val="minor"/>
    </font>
    <font>
      <b/>
      <sz val="12"/>
      <color theme="1"/>
      <name val="Calibri"/>
      <family val="2"/>
      <scheme val="minor"/>
    </font>
    <font>
      <b/>
      <sz val="14"/>
      <color theme="1"/>
      <name val="Calibri"/>
      <family val="2"/>
      <scheme val="minor"/>
    </font>
    <font>
      <sz val="11"/>
      <color rgb="FF1F497D"/>
      <name val="Calibri"/>
      <family val="2"/>
      <scheme val="minor"/>
    </font>
    <font>
      <i/>
      <sz val="9"/>
      <color indexed="8"/>
      <name val="Calibri"/>
      <family val="2"/>
      <scheme val="minor"/>
    </font>
    <font>
      <b/>
      <sz val="10"/>
      <color theme="1"/>
      <name val="Calibri"/>
      <family val="2"/>
      <scheme val="minor"/>
    </font>
    <font>
      <b/>
      <sz val="9"/>
      <color theme="1"/>
      <name val="Calibri"/>
      <family val="2"/>
      <scheme val="minor"/>
    </font>
    <font>
      <b/>
      <i/>
      <sz val="9"/>
      <color indexed="8"/>
      <name val="Calibri"/>
      <family val="2"/>
      <scheme val="minor"/>
    </font>
    <font>
      <b/>
      <sz val="14"/>
      <name val="Calibri"/>
      <family val="2"/>
      <scheme val="minor"/>
    </font>
    <font>
      <b/>
      <sz val="9"/>
      <color theme="3" tint="0.39997558519241921"/>
      <name val="Arial"/>
      <family val="2"/>
    </font>
    <font>
      <sz val="11"/>
      <color rgb="FF9C0006"/>
      <name val="Calibri"/>
      <family val="2"/>
      <scheme val="minor"/>
    </font>
    <font>
      <sz val="9"/>
      <color rgb="FFFF0000"/>
      <name val="Calibri"/>
      <family val="2"/>
      <scheme val="minor"/>
    </font>
    <font>
      <i/>
      <sz val="9"/>
      <color rgb="FFFF0000"/>
      <name val="Calibri"/>
      <family val="2"/>
      <scheme val="minor"/>
    </font>
    <font>
      <b/>
      <sz val="9"/>
      <color rgb="FFFF0000"/>
      <name val="Calibri"/>
      <family val="2"/>
      <scheme val="minor"/>
    </font>
    <font>
      <sz val="8"/>
      <color rgb="FF000000"/>
      <name val="Calibri"/>
      <family val="2"/>
      <scheme val="minor"/>
    </font>
    <font>
      <sz val="9"/>
      <name val="Calibri"/>
      <family val="2"/>
    </font>
    <font>
      <b/>
      <sz val="9"/>
      <color rgb="FF000000"/>
      <name val="Calibri"/>
      <family val="2"/>
    </font>
    <font>
      <sz val="10"/>
      <color indexed="8"/>
      <name val="Calibri"/>
      <family val="2"/>
      <scheme val="minor"/>
    </font>
    <font>
      <sz val="11"/>
      <color rgb="FFFF0000"/>
      <name val="Calibri"/>
      <family val="2"/>
      <scheme val="minor"/>
    </font>
    <font>
      <sz val="8"/>
      <color rgb="FFFF0000"/>
      <name val="Arial"/>
      <family val="2"/>
    </font>
    <font>
      <sz val="8"/>
      <name val="Calibri"/>
      <family val="2"/>
    </font>
    <font>
      <sz val="8"/>
      <color indexed="8"/>
      <name val="Calibri"/>
      <family val="2"/>
      <scheme val="minor"/>
    </font>
    <font>
      <b/>
      <sz val="8"/>
      <name val="Calibri"/>
      <family val="2"/>
      <scheme val="minor"/>
    </font>
    <font>
      <sz val="11"/>
      <color rgb="FF000000"/>
      <name val="Calibri"/>
      <family val="2"/>
    </font>
    <font>
      <i/>
      <sz val="9"/>
      <color theme="1"/>
      <name val="Calibri"/>
      <family val="2"/>
      <scheme val="minor"/>
    </font>
    <font>
      <sz val="7.5"/>
      <name val="Trebuchet MS"/>
      <family val="2"/>
    </font>
    <font>
      <sz val="7.5"/>
      <name val="Calibri"/>
      <family val="2"/>
      <scheme val="minor"/>
    </font>
    <font>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0"/>
      <name val="Helv"/>
    </font>
    <font>
      <b/>
      <sz val="18"/>
      <color indexed="56"/>
      <name val="Cambria"/>
      <family val="2"/>
    </font>
    <font>
      <sz val="11"/>
      <color indexed="10"/>
      <name val="Calibri"/>
      <family val="2"/>
    </font>
    <font>
      <sz val="10"/>
      <color theme="1"/>
      <name val="Verdana"/>
      <family val="2"/>
    </font>
  </fonts>
  <fills count="5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E9E6D7"/>
        <bgColor indexed="64"/>
      </patternFill>
    </fill>
    <fill>
      <patternFill patternType="solid">
        <fgColor rgb="FFFEFDCC"/>
        <bgColor indexed="64"/>
      </patternFill>
    </fill>
    <fill>
      <patternFill patternType="solid">
        <fgColor rgb="FFFEFC9E"/>
        <bgColor indexed="64"/>
      </patternFill>
    </fill>
    <fill>
      <patternFill patternType="solid">
        <fgColor theme="6" tint="0.59999389629810485"/>
        <bgColor indexed="64"/>
      </patternFill>
    </fill>
    <fill>
      <patternFill patternType="lightUp">
        <bgColor rgb="FFFEFDCC"/>
      </patternFill>
    </fill>
    <fill>
      <patternFill patternType="solid">
        <fgColor theme="2"/>
        <bgColor indexed="64"/>
      </patternFill>
    </fill>
    <fill>
      <patternFill patternType="solid">
        <fgColor rgb="FFFFC7CE"/>
      </patternFill>
    </fill>
    <fill>
      <patternFill patternType="solid">
        <fgColor rgb="FFFFFFCC"/>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FFFF99"/>
        <bgColor indexed="64"/>
      </patternFill>
    </fill>
    <fill>
      <patternFill patternType="solid">
        <fgColor rgb="FFEAF1DD"/>
        <bgColor indexed="64"/>
      </patternFill>
    </fill>
    <fill>
      <patternFill patternType="solid">
        <fgColor rgb="FFF9FEBE"/>
        <bgColor indexed="64"/>
      </patternFill>
    </fill>
    <fill>
      <patternFill patternType="solid">
        <fgColor rgb="FFC2D69A"/>
        <bgColor rgb="FF000000"/>
      </patternFill>
    </fill>
    <fill>
      <patternFill patternType="solid">
        <fgColor rgb="FFEAF1DD"/>
        <bgColor rgb="FF000000"/>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7" tint="0.59999389629810485"/>
        <bgColor rgb="FF000000"/>
      </patternFill>
    </fill>
    <fill>
      <patternFill patternType="solid">
        <fgColor theme="2" tint="-0.249977111117893"/>
        <bgColor rgb="FF000000"/>
      </patternFill>
    </fill>
    <fill>
      <patternFill patternType="solid">
        <fgColor theme="8" tint="0.59999389629810485"/>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s>
  <borders count="173">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tted">
        <color indexed="64"/>
      </left>
      <right style="thin">
        <color indexed="64"/>
      </right>
      <top/>
      <bottom style="double">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style="thin">
        <color indexed="64"/>
      </right>
      <top/>
      <bottom style="hair">
        <color indexed="64"/>
      </bottom>
      <diagonal/>
    </border>
    <border>
      <left style="dotted">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dashed">
        <color indexed="64"/>
      </right>
      <top style="hair">
        <color indexed="64"/>
      </top>
      <bottom style="hair">
        <color indexed="64"/>
      </bottom>
      <diagonal/>
    </border>
    <border>
      <left/>
      <right style="dashed">
        <color indexed="64"/>
      </right>
      <top style="hair">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dotted">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thin">
        <color indexed="64"/>
      </left>
      <right/>
      <top style="hair">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bottom style="hair">
        <color indexed="64"/>
      </bottom>
      <diagonal/>
    </border>
    <border>
      <left/>
      <right/>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
      <left/>
      <right style="dotted">
        <color indexed="64"/>
      </right>
      <top style="hair">
        <color indexed="64"/>
      </top>
      <bottom/>
      <diagonal/>
    </border>
    <border>
      <left/>
      <right/>
      <top style="hair">
        <color indexed="64"/>
      </top>
      <bottom/>
      <diagonal/>
    </border>
    <border>
      <left/>
      <right style="thin">
        <color indexed="64"/>
      </right>
      <top style="double">
        <color indexed="64"/>
      </top>
      <bottom style="hair">
        <color indexed="64"/>
      </bottom>
      <diagonal/>
    </border>
    <border>
      <left style="dotted">
        <color indexed="64"/>
      </left>
      <right style="dotted">
        <color indexed="64"/>
      </right>
      <top style="thin">
        <color indexed="64"/>
      </top>
      <bottom style="thin">
        <color indexed="64"/>
      </bottom>
      <diagonal/>
    </border>
    <border>
      <left/>
      <right style="dotted">
        <color indexed="64"/>
      </right>
      <top/>
      <bottom/>
      <diagonal/>
    </border>
    <border>
      <left style="dotted">
        <color indexed="64"/>
      </left>
      <right style="thin">
        <color indexed="64"/>
      </right>
      <top/>
      <bottom/>
      <diagonal/>
    </border>
    <border>
      <left style="dotted">
        <color indexed="64"/>
      </left>
      <right style="thin">
        <color indexed="64"/>
      </right>
      <top style="thin">
        <color indexed="64"/>
      </top>
      <bottom style="thin">
        <color indexed="64"/>
      </bottom>
      <diagonal/>
    </border>
    <border>
      <left style="dotted">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top style="hair">
        <color indexed="64"/>
      </top>
      <bottom style="thin">
        <color indexed="64"/>
      </bottom>
      <diagonal/>
    </border>
    <border>
      <left style="thin">
        <color indexed="64"/>
      </left>
      <right style="dashed">
        <color indexed="64"/>
      </right>
      <top/>
      <bottom style="hair">
        <color indexed="64"/>
      </bottom>
      <diagonal/>
    </border>
    <border>
      <left style="dashed">
        <color indexed="64"/>
      </left>
      <right style="thin">
        <color indexed="64"/>
      </right>
      <top/>
      <bottom style="hair">
        <color indexed="64"/>
      </bottom>
      <diagonal/>
    </border>
    <border>
      <left style="thin">
        <color indexed="64"/>
      </left>
      <right style="dashed">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tted">
        <color indexed="64"/>
      </left>
      <right/>
      <top style="thin">
        <color indexed="64"/>
      </top>
      <bottom/>
      <diagonal/>
    </border>
    <border>
      <left style="dotted">
        <color indexed="64"/>
      </left>
      <right style="dotted">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dashed">
        <color indexed="64"/>
      </left>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diagonal/>
    </border>
    <border>
      <left/>
      <right style="dashed">
        <color indexed="64"/>
      </right>
      <top/>
      <bottom style="thin">
        <color indexed="64"/>
      </bottom>
      <diagonal/>
    </border>
    <border>
      <left style="thin">
        <color indexed="64"/>
      </left>
      <right style="thin">
        <color indexed="64"/>
      </right>
      <top/>
      <bottom/>
      <diagonal/>
    </border>
    <border>
      <left/>
      <right style="dotted">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bottom style="hair">
        <color indexed="64"/>
      </bottom>
      <diagonal/>
    </border>
    <border>
      <left/>
      <right style="dotted">
        <color indexed="64"/>
      </right>
      <top style="hair">
        <color indexed="64"/>
      </top>
      <bottom style="hair">
        <color indexed="64"/>
      </bottom>
      <diagonal/>
    </border>
    <border>
      <left style="thin">
        <color indexed="64"/>
      </left>
      <right style="dotted">
        <color indexed="64"/>
      </right>
      <top style="hair">
        <color indexed="64"/>
      </top>
      <bottom/>
      <diagonal/>
    </border>
    <border>
      <left/>
      <right style="dotted">
        <color indexed="64"/>
      </right>
      <top/>
      <bottom style="hair">
        <color indexed="64"/>
      </bottom>
      <diagonal/>
    </border>
    <border>
      <left style="dotted">
        <color indexed="64"/>
      </left>
      <right style="dotted">
        <color indexed="64"/>
      </right>
      <top/>
      <bottom style="thin">
        <color indexed="64"/>
      </bottom>
      <diagonal/>
    </border>
    <border>
      <left/>
      <right style="dotted">
        <color indexed="64"/>
      </right>
      <top style="hair">
        <color indexed="64"/>
      </top>
      <bottom style="thin">
        <color indexed="64"/>
      </bottom>
      <diagonal/>
    </border>
    <border>
      <left style="dashed">
        <color indexed="64"/>
      </left>
      <right style="thin">
        <color indexed="64"/>
      </right>
      <top/>
      <bottom style="thin">
        <color indexed="64"/>
      </bottom>
      <diagonal/>
    </border>
    <border>
      <left/>
      <right/>
      <top style="medium">
        <color indexed="64"/>
      </top>
      <bottom/>
      <diagonal/>
    </border>
    <border>
      <left/>
      <right/>
      <top/>
      <bottom style="double">
        <color indexed="64"/>
      </bottom>
      <diagonal/>
    </border>
    <border>
      <left style="dotted">
        <color indexed="64"/>
      </left>
      <right style="dotted">
        <color indexed="64"/>
      </right>
      <top/>
      <bottom style="double">
        <color indexed="64"/>
      </bottom>
      <diagonal/>
    </border>
    <border>
      <left style="dotted">
        <color indexed="64"/>
      </left>
      <right style="dotted">
        <color indexed="64"/>
      </right>
      <top style="hair">
        <color indexed="64"/>
      </top>
      <bottom style="double">
        <color indexed="64"/>
      </bottom>
      <diagonal/>
    </border>
    <border>
      <left style="thin">
        <color indexed="64"/>
      </left>
      <right style="dotted">
        <color indexed="64"/>
      </right>
      <top style="double">
        <color indexed="64"/>
      </top>
      <bottom style="hair">
        <color indexed="64"/>
      </bottom>
      <diagonal/>
    </border>
    <border>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top style="thin">
        <color indexed="64"/>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style="hair">
        <color indexed="8"/>
      </top>
      <bottom style="hair">
        <color indexed="8"/>
      </bottom>
      <diagonal/>
    </border>
    <border>
      <left style="dotted">
        <color indexed="64"/>
      </left>
      <right/>
      <top style="hair">
        <color indexed="8"/>
      </top>
      <bottom style="hair">
        <color indexed="8"/>
      </bottom>
      <diagonal/>
    </border>
    <border>
      <left style="dotted">
        <color indexed="64"/>
      </left>
      <right style="dotted">
        <color indexed="64"/>
      </right>
      <top style="hair">
        <color indexed="8"/>
      </top>
      <bottom style="hair">
        <color indexed="8"/>
      </bottom>
      <diagonal/>
    </border>
    <border>
      <left/>
      <right/>
      <top style="hair">
        <color indexed="8"/>
      </top>
      <bottom style="hair">
        <color indexed="8"/>
      </bottom>
      <diagonal/>
    </border>
    <border>
      <left/>
      <right style="dotted">
        <color indexed="64"/>
      </right>
      <top style="hair">
        <color indexed="8"/>
      </top>
      <bottom style="hair">
        <color indexed="8"/>
      </bottom>
      <diagonal/>
    </border>
    <border>
      <left style="thin">
        <color indexed="8"/>
      </left>
      <right/>
      <top style="hair">
        <color indexed="8"/>
      </top>
      <bottom style="thin">
        <color indexed="64"/>
      </bottom>
      <diagonal/>
    </border>
    <border>
      <left style="dotted">
        <color indexed="64"/>
      </left>
      <right/>
      <top style="hair">
        <color indexed="8"/>
      </top>
      <bottom style="thin">
        <color indexed="64"/>
      </bottom>
      <diagonal/>
    </border>
    <border>
      <left style="dotted">
        <color indexed="64"/>
      </left>
      <right style="dotted">
        <color indexed="64"/>
      </right>
      <top style="hair">
        <color indexed="8"/>
      </top>
      <bottom style="thin">
        <color indexed="64"/>
      </bottom>
      <diagonal/>
    </border>
    <border>
      <left/>
      <right/>
      <top style="hair">
        <color indexed="8"/>
      </top>
      <bottom style="thin">
        <color indexed="64"/>
      </bottom>
      <diagonal/>
    </border>
    <border>
      <left/>
      <right style="dotted">
        <color indexed="64"/>
      </right>
      <top style="hair">
        <color indexed="8"/>
      </top>
      <bottom style="thin">
        <color indexed="64"/>
      </bottom>
      <diagonal/>
    </border>
    <border>
      <left style="thin">
        <color indexed="64"/>
      </left>
      <right/>
      <top/>
      <bottom style="double">
        <color indexed="64"/>
      </bottom>
      <diagonal/>
    </border>
    <border>
      <left style="thin">
        <color indexed="64"/>
      </left>
      <right/>
      <top style="thin">
        <color indexed="64"/>
      </top>
      <bottom style="medium">
        <color indexed="64"/>
      </bottom>
      <diagonal/>
    </border>
    <border>
      <left style="thin">
        <color indexed="64"/>
      </left>
      <right/>
      <top style="hair">
        <color indexed="64"/>
      </top>
      <bottom style="double">
        <color indexed="64"/>
      </bottom>
      <diagonal/>
    </border>
    <border>
      <left style="thin">
        <color indexed="64"/>
      </left>
      <right/>
      <top style="double">
        <color indexed="64"/>
      </top>
      <bottom/>
      <diagonal/>
    </border>
    <border>
      <left style="dotted">
        <color indexed="64"/>
      </left>
      <right/>
      <top style="thin">
        <color indexed="64"/>
      </top>
      <bottom style="thin">
        <color indexed="8"/>
      </bottom>
      <diagonal/>
    </border>
    <border>
      <left/>
      <right/>
      <top style="thin">
        <color indexed="64"/>
      </top>
      <bottom style="thin">
        <color indexed="8"/>
      </bottom>
      <diagonal/>
    </border>
    <border>
      <left/>
      <right style="dotted">
        <color indexed="64"/>
      </right>
      <top style="thin">
        <color indexed="64"/>
      </top>
      <bottom style="thin">
        <color indexed="8"/>
      </bottom>
      <diagonal/>
    </border>
    <border>
      <left/>
      <right/>
      <top/>
      <bottom style="thin">
        <color indexed="8"/>
      </bottom>
      <diagonal/>
    </border>
    <border>
      <left style="thin">
        <color indexed="64"/>
      </left>
      <right style="thin">
        <color indexed="64"/>
      </right>
      <top style="hair">
        <color indexed="64"/>
      </top>
      <bottom style="double">
        <color indexed="64"/>
      </bottom>
      <diagonal/>
    </border>
    <border>
      <left style="thin">
        <color indexed="64"/>
      </left>
      <right/>
      <top style="thin">
        <color indexed="8"/>
      </top>
      <bottom style="thin">
        <color indexed="8"/>
      </bottom>
      <diagonal/>
    </border>
    <border>
      <left/>
      <right style="thin">
        <color indexed="64"/>
      </right>
      <top style="thin">
        <color indexed="64"/>
      </top>
      <bottom style="thin">
        <color indexed="8"/>
      </bottom>
      <diagonal/>
    </border>
    <border>
      <left style="dotted">
        <color indexed="64"/>
      </left>
      <right style="thin">
        <color indexed="64"/>
      </right>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right style="hair">
        <color indexed="64"/>
      </right>
      <top style="hair">
        <color indexed="64"/>
      </top>
      <bottom style="hair">
        <color indexed="64"/>
      </bottom>
      <diagonal/>
    </border>
    <border>
      <left style="thin">
        <color indexed="64"/>
      </left>
      <right style="dotted">
        <color indexed="64"/>
      </right>
      <top style="thin">
        <color indexed="64"/>
      </top>
      <bottom style="thin">
        <color indexed="8"/>
      </bottom>
      <diagonal/>
    </border>
    <border>
      <left style="dotted">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style="thin">
        <color indexed="64"/>
      </right>
      <top style="thin">
        <color indexed="8"/>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72">
    <xf numFmtId="0" fontId="0" fillId="0" borderId="0"/>
    <xf numFmtId="43" fontId="24" fillId="0" borderId="0" applyFont="0" applyFill="0" applyBorder="0" applyAlignment="0" applyProtection="0"/>
    <xf numFmtId="0" fontId="1" fillId="0" borderId="0" applyNumberFormat="0" applyFill="0" applyBorder="0" applyAlignment="0" applyProtection="0">
      <alignment vertical="top"/>
      <protection locked="0"/>
    </xf>
    <xf numFmtId="9" fontId="24" fillId="0" borderId="0" applyFont="0" applyFill="0" applyBorder="0" applyAlignment="0" applyProtection="0"/>
    <xf numFmtId="0" fontId="53" fillId="18" borderId="0" applyNumberFormat="0" applyBorder="0" applyAlignment="0" applyProtection="0"/>
    <xf numFmtId="0" fontId="4" fillId="0" borderId="0"/>
    <xf numFmtId="0" fontId="24" fillId="0" borderId="0"/>
    <xf numFmtId="0" fontId="4" fillId="0" borderId="0"/>
    <xf numFmtId="0" fontId="24" fillId="0" borderId="0"/>
    <xf numFmtId="0" fontId="24" fillId="0" borderId="0"/>
    <xf numFmtId="0" fontId="24" fillId="0" borderId="0"/>
    <xf numFmtId="0" fontId="24" fillId="0" borderId="0"/>
    <xf numFmtId="0" fontId="5" fillId="0" borderId="0"/>
    <xf numFmtId="43"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71" fillId="33" borderId="0" applyNumberFormat="0" applyBorder="0" applyAlignment="0" applyProtection="0"/>
    <xf numFmtId="0" fontId="71" fillId="34" borderId="0" applyNumberFormat="0" applyBorder="0" applyAlignment="0" applyProtection="0"/>
    <xf numFmtId="0" fontId="71" fillId="35" borderId="0" applyNumberFormat="0" applyBorder="0" applyAlignment="0" applyProtection="0"/>
    <xf numFmtId="0" fontId="71" fillId="36" borderId="0" applyNumberFormat="0" applyBorder="0" applyAlignment="0" applyProtection="0"/>
    <xf numFmtId="0" fontId="71" fillId="37" borderId="0" applyNumberFormat="0" applyBorder="0" applyAlignment="0" applyProtection="0"/>
    <xf numFmtId="0" fontId="71" fillId="38" borderId="0" applyNumberFormat="0" applyBorder="0" applyAlignment="0" applyProtection="0"/>
    <xf numFmtId="0" fontId="71" fillId="39" borderId="0" applyNumberFormat="0" applyBorder="0" applyAlignment="0" applyProtection="0"/>
    <xf numFmtId="0" fontId="71" fillId="40" borderId="0" applyNumberFormat="0" applyBorder="0" applyAlignment="0" applyProtection="0"/>
    <xf numFmtId="0" fontId="71" fillId="41" borderId="0" applyNumberFormat="0" applyBorder="0" applyAlignment="0" applyProtection="0"/>
    <xf numFmtId="0" fontId="71" fillId="36" borderId="0" applyNumberFormat="0" applyBorder="0" applyAlignment="0" applyProtection="0"/>
    <xf numFmtId="0" fontId="71" fillId="39" borderId="0" applyNumberFormat="0" applyBorder="0" applyAlignment="0" applyProtection="0"/>
    <xf numFmtId="0" fontId="71" fillId="42" borderId="0" applyNumberFormat="0" applyBorder="0" applyAlignment="0" applyProtection="0"/>
    <xf numFmtId="0" fontId="72" fillId="43" borderId="0" applyNumberFormat="0" applyBorder="0" applyAlignment="0" applyProtection="0"/>
    <xf numFmtId="0" fontId="72" fillId="40" borderId="0" applyNumberFormat="0" applyBorder="0" applyAlignment="0" applyProtection="0"/>
    <xf numFmtId="0" fontId="72" fillId="41" borderId="0" applyNumberFormat="0" applyBorder="0" applyAlignment="0" applyProtection="0"/>
    <xf numFmtId="0" fontId="72" fillId="44" borderId="0" applyNumberFormat="0" applyBorder="0" applyAlignment="0" applyProtection="0"/>
    <xf numFmtId="0" fontId="72" fillId="45" borderId="0" applyNumberFormat="0" applyBorder="0" applyAlignment="0" applyProtection="0"/>
    <xf numFmtId="0" fontId="72" fillId="46" borderId="0" applyNumberFormat="0" applyBorder="0" applyAlignment="0" applyProtection="0"/>
    <xf numFmtId="0" fontId="72" fillId="47" borderId="0" applyNumberFormat="0" applyBorder="0" applyAlignment="0" applyProtection="0"/>
    <xf numFmtId="0" fontId="72" fillId="48" borderId="0" applyNumberFormat="0" applyBorder="0" applyAlignment="0" applyProtection="0"/>
    <xf numFmtId="0" fontId="72" fillId="49" borderId="0" applyNumberFormat="0" applyBorder="0" applyAlignment="0" applyProtection="0"/>
    <xf numFmtId="0" fontId="72" fillId="44" borderId="0" applyNumberFormat="0" applyBorder="0" applyAlignment="0" applyProtection="0"/>
    <xf numFmtId="0" fontId="72" fillId="45" borderId="0" applyNumberFormat="0" applyBorder="0" applyAlignment="0" applyProtection="0"/>
    <xf numFmtId="0" fontId="72" fillId="50" borderId="0" applyNumberFormat="0" applyBorder="0" applyAlignment="0" applyProtection="0"/>
    <xf numFmtId="0" fontId="73" fillId="34" borderId="0" applyNumberFormat="0" applyBorder="0" applyAlignment="0" applyProtection="0"/>
    <xf numFmtId="0" fontId="74" fillId="51" borderId="160" applyNumberFormat="0" applyAlignment="0" applyProtection="0"/>
    <xf numFmtId="0" fontId="74" fillId="51" borderId="160" applyNumberFormat="0" applyAlignment="0" applyProtection="0"/>
    <xf numFmtId="0" fontId="74" fillId="51" borderId="160" applyNumberFormat="0" applyAlignment="0" applyProtection="0"/>
    <xf numFmtId="0" fontId="74" fillId="51" borderId="160" applyNumberFormat="0" applyAlignment="0" applyProtection="0"/>
    <xf numFmtId="0" fontId="74" fillId="51" borderId="160" applyNumberFormat="0" applyAlignment="0" applyProtection="0"/>
    <xf numFmtId="0" fontId="74" fillId="51" borderId="160" applyNumberFormat="0" applyAlignment="0" applyProtection="0"/>
    <xf numFmtId="0" fontId="74" fillId="51" borderId="160" applyNumberFormat="0" applyAlignment="0" applyProtection="0"/>
    <xf numFmtId="0" fontId="75" fillId="52" borderId="161" applyNumberFormat="0" applyAlignment="0" applyProtection="0"/>
    <xf numFmtId="0" fontId="76" fillId="0" borderId="0" applyNumberFormat="0" applyFill="0" applyBorder="0" applyAlignment="0" applyProtection="0"/>
    <xf numFmtId="0" fontId="77" fillId="35" borderId="0" applyNumberFormat="0" applyBorder="0" applyAlignment="0" applyProtection="0"/>
    <xf numFmtId="0" fontId="78" fillId="0" borderId="162" applyNumberFormat="0" applyFill="0" applyAlignment="0" applyProtection="0"/>
    <xf numFmtId="0" fontId="79" fillId="0" borderId="163" applyNumberFormat="0" applyFill="0" applyAlignment="0" applyProtection="0"/>
    <xf numFmtId="0" fontId="80" fillId="0" borderId="164" applyNumberFormat="0" applyFill="0" applyAlignment="0" applyProtection="0"/>
    <xf numFmtId="0" fontId="80" fillId="0" borderId="0" applyNumberFormat="0" applyFill="0" applyBorder="0" applyAlignment="0" applyProtection="0"/>
    <xf numFmtId="0" fontId="81" fillId="0" borderId="165" applyNumberFormat="0" applyFill="0" applyAlignment="0" applyProtection="0"/>
    <xf numFmtId="0" fontId="24" fillId="0" borderId="0"/>
    <xf numFmtId="0" fontId="4" fillId="0" borderId="0"/>
    <xf numFmtId="0" fontId="24" fillId="0" borderId="0"/>
    <xf numFmtId="0" fontId="4" fillId="0" borderId="0"/>
    <xf numFmtId="0" fontId="24" fillId="0" borderId="0"/>
    <xf numFmtId="0" fontId="24" fillId="0" borderId="0"/>
    <xf numFmtId="0" fontId="82" fillId="0" borderId="0"/>
    <xf numFmtId="0" fontId="4" fillId="53" borderId="166" applyNumberFormat="0" applyFont="0" applyAlignment="0" applyProtection="0"/>
    <xf numFmtId="0" fontId="4" fillId="53" borderId="166" applyNumberFormat="0" applyFont="0" applyAlignment="0" applyProtection="0"/>
    <xf numFmtId="0" fontId="4" fillId="53" borderId="166" applyNumberFormat="0" applyFont="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5" fillId="0" borderId="0"/>
  </cellStyleXfs>
  <cellXfs count="1466">
    <xf numFmtId="0" fontId="0" fillId="0" borderId="0" xfId="0"/>
    <xf numFmtId="0" fontId="0" fillId="2" borderId="0" xfId="0" applyFill="1"/>
    <xf numFmtId="0" fontId="2" fillId="2" borderId="0" xfId="0" applyFont="1" applyFill="1"/>
    <xf numFmtId="0" fontId="6" fillId="2" borderId="0" xfId="0" applyFont="1" applyFill="1" applyAlignment="1">
      <alignment horizontal="center"/>
    </xf>
    <xf numFmtId="0" fontId="0" fillId="0" borderId="0" xfId="0" applyFill="1"/>
    <xf numFmtId="0" fontId="0" fillId="2" borderId="0" xfId="0" applyFill="1" applyBorder="1"/>
    <xf numFmtId="3" fontId="0" fillId="2" borderId="0" xfId="0" applyNumberFormat="1" applyFill="1" applyBorder="1"/>
    <xf numFmtId="0" fontId="9" fillId="2" borderId="0" xfId="0" applyNumberFormat="1" applyFont="1" applyFill="1" applyAlignment="1">
      <alignment horizontal="left" wrapText="1"/>
    </xf>
    <xf numFmtId="0" fontId="0" fillId="0" borderId="0" xfId="0" applyAlignment="1">
      <alignment horizontal="right"/>
    </xf>
    <xf numFmtId="0" fontId="0" fillId="2" borderId="0" xfId="0" applyFill="1" applyAlignment="1">
      <alignment horizontal="right"/>
    </xf>
    <xf numFmtId="3" fontId="9" fillId="2" borderId="0" xfId="0" applyNumberFormat="1" applyFont="1" applyFill="1" applyBorder="1" applyAlignment="1">
      <alignment horizontal="right"/>
    </xf>
    <xf numFmtId="9" fontId="9" fillId="2" borderId="0" xfId="3" applyFont="1" applyFill="1" applyBorder="1" applyAlignment="1">
      <alignment horizontal="right"/>
    </xf>
    <xf numFmtId="3" fontId="4" fillId="2" borderId="0" xfId="0" applyNumberFormat="1" applyFont="1" applyFill="1" applyBorder="1"/>
    <xf numFmtId="9" fontId="11" fillId="2" borderId="0" xfId="3" applyFont="1" applyFill="1" applyBorder="1"/>
    <xf numFmtId="0" fontId="5" fillId="3" borderId="0" xfId="0" applyFont="1" applyFill="1" applyAlignment="1"/>
    <xf numFmtId="0" fontId="12" fillId="3" borderId="0" xfId="0" applyFont="1" applyFill="1" applyAlignment="1">
      <alignment vertical="center" wrapText="1"/>
    </xf>
    <xf numFmtId="0" fontId="0" fillId="3" borderId="0" xfId="0" applyFill="1"/>
    <xf numFmtId="0" fontId="0" fillId="3" borderId="0" xfId="0" applyFill="1" applyBorder="1"/>
    <xf numFmtId="0" fontId="0" fillId="3" borderId="0" xfId="0" applyFill="1" applyAlignment="1">
      <alignment wrapText="1"/>
    </xf>
    <xf numFmtId="0" fontId="0" fillId="2" borderId="0" xfId="0" applyFill="1" applyAlignment="1">
      <alignment wrapText="1"/>
    </xf>
    <xf numFmtId="0" fontId="8" fillId="3" borderId="0" xfId="0" applyFont="1" applyFill="1" applyAlignment="1">
      <alignment wrapText="1"/>
    </xf>
    <xf numFmtId="0" fontId="8" fillId="2" borderId="0" xfId="0" applyFont="1" applyFill="1"/>
    <xf numFmtId="0" fontId="9" fillId="3" borderId="0" xfId="0" applyFont="1" applyFill="1" applyBorder="1" applyProtection="1"/>
    <xf numFmtId="3" fontId="15" fillId="3" borderId="0" xfId="0" applyNumberFormat="1" applyFont="1" applyFill="1" applyBorder="1" applyAlignment="1">
      <alignment horizontal="right"/>
    </xf>
    <xf numFmtId="3" fontId="7" fillId="3" borderId="0" xfId="0" applyNumberFormat="1" applyFont="1" applyFill="1" applyBorder="1" applyAlignment="1" applyProtection="1">
      <alignment wrapText="1"/>
    </xf>
    <xf numFmtId="0" fontId="0" fillId="3" borderId="0" xfId="0" applyFill="1" applyBorder="1" applyAlignment="1">
      <alignment wrapText="1"/>
    </xf>
    <xf numFmtId="0" fontId="14" fillId="2" borderId="0" xfId="0" applyFont="1" applyFill="1"/>
    <xf numFmtId="0" fontId="16" fillId="2" borderId="0" xfId="2" applyFont="1" applyFill="1" applyAlignment="1" applyProtection="1"/>
    <xf numFmtId="0" fontId="8" fillId="2" borderId="0" xfId="0" applyNumberFormat="1" applyFont="1" applyFill="1" applyAlignment="1">
      <alignment horizontal="left" wrapText="1"/>
    </xf>
    <xf numFmtId="0" fontId="26" fillId="3" borderId="0" xfId="0" applyFont="1" applyFill="1"/>
    <xf numFmtId="0" fontId="3" fillId="2" borderId="0" xfId="0" applyFont="1" applyFill="1"/>
    <xf numFmtId="0" fontId="27" fillId="2" borderId="1" xfId="0" applyFont="1" applyFill="1" applyBorder="1"/>
    <xf numFmtId="0" fontId="10" fillId="2" borderId="0" xfId="0" applyFont="1" applyFill="1"/>
    <xf numFmtId="0" fontId="13" fillId="2" borderId="0" xfId="0" applyFont="1" applyFill="1" applyBorder="1" applyAlignment="1">
      <alignment horizontal="left" wrapText="1"/>
    </xf>
    <xf numFmtId="0" fontId="25" fillId="3" borderId="0" xfId="0" applyFont="1" applyFill="1" applyAlignment="1">
      <alignment wrapText="1"/>
    </xf>
    <xf numFmtId="0" fontId="9" fillId="2" borderId="0" xfId="0" applyFont="1" applyFill="1"/>
    <xf numFmtId="0" fontId="9" fillId="3" borderId="0" xfId="0" applyFont="1" applyFill="1"/>
    <xf numFmtId="0" fontId="2" fillId="2" borderId="0" xfId="0" applyFont="1" applyFill="1" applyAlignment="1">
      <alignment horizontal="center"/>
    </xf>
    <xf numFmtId="0" fontId="8" fillId="2" borderId="0" xfId="0" applyFont="1" applyFill="1" applyBorder="1" applyProtection="1"/>
    <xf numFmtId="3" fontId="0" fillId="2" borderId="0" xfId="0" applyNumberFormat="1" applyFill="1" applyBorder="1" applyProtection="1"/>
    <xf numFmtId="3" fontId="10" fillId="2" borderId="0" xfId="0" applyNumberFormat="1" applyFont="1" applyFill="1" applyBorder="1" applyProtection="1"/>
    <xf numFmtId="0" fontId="9" fillId="3" borderId="0" xfId="0" applyFont="1" applyFill="1" applyBorder="1" applyAlignment="1">
      <alignment horizontal="left" wrapText="1"/>
    </xf>
    <xf numFmtId="0" fontId="0" fillId="3" borderId="0" xfId="0" applyFont="1" applyFill="1"/>
    <xf numFmtId="0" fontId="28" fillId="2" borderId="5" xfId="0" applyFont="1" applyFill="1" applyBorder="1" applyAlignment="1">
      <alignment horizontal="center" wrapText="1"/>
    </xf>
    <xf numFmtId="3" fontId="28" fillId="4" borderId="9" xfId="0" applyNumberFormat="1" applyFont="1" applyFill="1" applyBorder="1" applyAlignment="1">
      <alignment horizontal="right"/>
    </xf>
    <xf numFmtId="0" fontId="31" fillId="2" borderId="1" xfId="0" applyFont="1" applyFill="1" applyBorder="1" applyAlignment="1">
      <alignment vertical="center"/>
    </xf>
    <xf numFmtId="3" fontId="31" fillId="2" borderId="1" xfId="0" applyNumberFormat="1" applyFont="1" applyFill="1" applyBorder="1" applyAlignment="1">
      <alignment horizontal="right" vertical="center"/>
    </xf>
    <xf numFmtId="3" fontId="32" fillId="2" borderId="1" xfId="0" applyNumberFormat="1" applyFont="1" applyFill="1" applyBorder="1" applyAlignment="1">
      <alignment horizontal="right" vertical="center"/>
    </xf>
    <xf numFmtId="0" fontId="33" fillId="8" borderId="21" xfId="0" applyFont="1" applyFill="1" applyBorder="1" applyAlignment="1">
      <alignment vertical="center"/>
    </xf>
    <xf numFmtId="0" fontId="28" fillId="2" borderId="0" xfId="0" applyFont="1" applyFill="1" applyBorder="1"/>
    <xf numFmtId="0" fontId="28" fillId="2" borderId="2" xfId="0" applyFont="1" applyFill="1" applyBorder="1" applyAlignment="1">
      <alignment horizontal="center" wrapText="1"/>
    </xf>
    <xf numFmtId="0" fontId="28" fillId="2" borderId="0" xfId="0" applyFont="1" applyFill="1" applyBorder="1" applyAlignment="1">
      <alignment horizontal="center" wrapText="1"/>
    </xf>
    <xf numFmtId="0" fontId="29" fillId="2" borderId="22" xfId="0" applyFont="1" applyFill="1" applyBorder="1" applyAlignment="1"/>
    <xf numFmtId="3" fontId="29" fillId="2" borderId="23" xfId="0" applyNumberFormat="1" applyFont="1" applyFill="1" applyBorder="1" applyAlignment="1">
      <alignment wrapText="1"/>
    </xf>
    <xf numFmtId="3" fontId="28" fillId="4" borderId="24" xfId="0" applyNumberFormat="1" applyFont="1" applyFill="1" applyBorder="1" applyAlignment="1">
      <alignment horizontal="right"/>
    </xf>
    <xf numFmtId="0" fontId="29" fillId="2" borderId="6" xfId="0" applyFont="1" applyFill="1" applyBorder="1" applyAlignment="1"/>
    <xf numFmtId="0" fontId="34" fillId="2" borderId="6" xfId="0" applyFont="1" applyFill="1" applyBorder="1" applyAlignment="1">
      <alignment wrapText="1"/>
    </xf>
    <xf numFmtId="3" fontId="34" fillId="2" borderId="25" xfId="0" applyNumberFormat="1" applyFont="1" applyFill="1" applyBorder="1" applyAlignment="1">
      <alignment wrapText="1"/>
    </xf>
    <xf numFmtId="0" fontId="29" fillId="2" borderId="26" xfId="0" applyFont="1" applyFill="1" applyBorder="1" applyAlignment="1">
      <alignment wrapText="1"/>
    </xf>
    <xf numFmtId="3" fontId="29" fillId="2" borderId="27" xfId="0" applyNumberFormat="1" applyFont="1" applyFill="1" applyBorder="1" applyAlignment="1">
      <alignment wrapText="1"/>
    </xf>
    <xf numFmtId="3" fontId="28" fillId="4" borderId="5" xfId="0" applyNumberFormat="1" applyFont="1" applyFill="1" applyBorder="1" applyAlignment="1">
      <alignment horizontal="right"/>
    </xf>
    <xf numFmtId="0" fontId="29" fillId="2" borderId="0" xfId="0" applyFont="1" applyFill="1" applyBorder="1" applyAlignment="1">
      <alignment wrapText="1"/>
    </xf>
    <xf numFmtId="3" fontId="29" fillId="2" borderId="0" xfId="0" applyNumberFormat="1" applyFont="1" applyFill="1" applyBorder="1" applyAlignment="1">
      <alignment horizontal="right" wrapText="1"/>
    </xf>
    <xf numFmtId="0" fontId="29" fillId="2" borderId="0" xfId="0" applyFont="1" applyFill="1" applyBorder="1" applyAlignment="1">
      <alignment horizontal="right" wrapText="1"/>
    </xf>
    <xf numFmtId="3" fontId="28" fillId="2" borderId="0" xfId="0" applyNumberFormat="1" applyFont="1" applyFill="1" applyBorder="1" applyAlignment="1">
      <alignment horizontal="right"/>
    </xf>
    <xf numFmtId="0" fontId="28" fillId="2" borderId="2" xfId="0" applyFont="1" applyFill="1" applyBorder="1"/>
    <xf numFmtId="0" fontId="28" fillId="2" borderId="1" xfId="0" applyFont="1" applyFill="1" applyBorder="1"/>
    <xf numFmtId="0" fontId="29" fillId="2" borderId="28" xfId="0" applyFont="1" applyFill="1" applyBorder="1"/>
    <xf numFmtId="0" fontId="29" fillId="2" borderId="2" xfId="0" applyFont="1" applyFill="1" applyBorder="1"/>
    <xf numFmtId="3" fontId="28" fillId="4" borderId="29" xfId="0" applyNumberFormat="1" applyFont="1" applyFill="1" applyBorder="1" applyAlignment="1">
      <alignment horizontal="right"/>
    </xf>
    <xf numFmtId="0" fontId="33" fillId="2" borderId="0" xfId="0" applyFont="1" applyFill="1" applyBorder="1"/>
    <xf numFmtId="0" fontId="33" fillId="2" borderId="2" xfId="0" applyFont="1" applyFill="1" applyBorder="1"/>
    <xf numFmtId="0" fontId="7" fillId="3" borderId="0" xfId="0" applyFont="1" applyFill="1" applyBorder="1" applyAlignment="1">
      <alignment horizontal="center" wrapText="1"/>
    </xf>
    <xf numFmtId="0" fontId="7" fillId="3" borderId="0" xfId="0" applyFont="1" applyFill="1" applyBorder="1" applyAlignment="1">
      <alignment wrapText="1"/>
    </xf>
    <xf numFmtId="3" fontId="9" fillId="3" borderId="0" xfId="0" applyNumberFormat="1" applyFont="1" applyFill="1" applyBorder="1" applyAlignment="1">
      <alignment horizontal="right" wrapText="1"/>
    </xf>
    <xf numFmtId="3" fontId="7" fillId="3" borderId="0" xfId="0" applyNumberFormat="1" applyFont="1" applyFill="1" applyBorder="1" applyAlignment="1">
      <alignment horizontal="right"/>
    </xf>
    <xf numFmtId="0" fontId="35" fillId="3" borderId="0" xfId="0" applyFont="1" applyFill="1" applyBorder="1"/>
    <xf numFmtId="0" fontId="7" fillId="3" borderId="0" xfId="0" applyFont="1" applyFill="1" applyBorder="1" applyAlignment="1">
      <alignment horizontal="right"/>
    </xf>
    <xf numFmtId="3" fontId="7" fillId="3" borderId="0" xfId="0" applyNumberFormat="1" applyFont="1" applyFill="1" applyBorder="1" applyAlignment="1">
      <alignment horizontal="center"/>
    </xf>
    <xf numFmtId="0" fontId="7" fillId="3" borderId="0" xfId="0" applyFont="1" applyFill="1" applyBorder="1"/>
    <xf numFmtId="1" fontId="7" fillId="3" borderId="0" xfId="0" applyNumberFormat="1" applyFont="1" applyFill="1" applyBorder="1" applyAlignment="1">
      <alignment horizontal="center"/>
    </xf>
    <xf numFmtId="0" fontId="9" fillId="3" borderId="0" xfId="0" applyFont="1" applyFill="1" applyBorder="1" applyAlignment="1">
      <alignment wrapText="1"/>
    </xf>
    <xf numFmtId="0" fontId="9" fillId="3" borderId="0" xfId="0" applyFont="1" applyFill="1" applyBorder="1" applyAlignment="1"/>
    <xf numFmtId="0" fontId="17" fillId="3" borderId="0" xfId="0" applyFont="1" applyFill="1" applyBorder="1" applyAlignment="1">
      <alignment wrapText="1"/>
    </xf>
    <xf numFmtId="3" fontId="17" fillId="3" borderId="0" xfId="0" applyNumberFormat="1" applyFont="1" applyFill="1" applyBorder="1" applyAlignment="1">
      <alignment horizontal="right" wrapText="1"/>
    </xf>
    <xf numFmtId="3" fontId="18" fillId="3" borderId="0" xfId="0" applyNumberFormat="1" applyFont="1" applyFill="1" applyBorder="1" applyAlignment="1">
      <alignment horizontal="right"/>
    </xf>
    <xf numFmtId="0" fontId="9" fillId="3" borderId="0" xfId="0" applyFont="1" applyFill="1" applyBorder="1"/>
    <xf numFmtId="0" fontId="8" fillId="3" borderId="0" xfId="0" applyFont="1" applyFill="1" applyAlignment="1">
      <alignment horizontal="left" vertical="top" wrapText="1"/>
    </xf>
    <xf numFmtId="0" fontId="19" fillId="3" borderId="0" xfId="0" applyFont="1" applyFill="1" applyBorder="1" applyAlignment="1">
      <alignment wrapText="1"/>
    </xf>
    <xf numFmtId="0" fontId="20" fillId="3" borderId="0" xfId="0" applyFont="1" applyFill="1" applyBorder="1" applyAlignment="1">
      <alignment wrapText="1"/>
    </xf>
    <xf numFmtId="0" fontId="21" fillId="3" borderId="0" xfId="0" applyFont="1" applyFill="1" applyBorder="1" applyAlignment="1"/>
    <xf numFmtId="0" fontId="7" fillId="3" borderId="0" xfId="0" applyFont="1" applyFill="1" applyBorder="1" applyAlignment="1">
      <alignment horizontal="center" vertical="center" wrapText="1"/>
    </xf>
    <xf numFmtId="0" fontId="7" fillId="3" borderId="0" xfId="0" applyFont="1" applyFill="1" applyBorder="1" applyAlignment="1">
      <alignment horizontal="center" vertical="center"/>
    </xf>
    <xf numFmtId="164" fontId="17" fillId="3" borderId="0" xfId="1" applyNumberFormat="1" applyFont="1" applyFill="1" applyBorder="1" applyAlignment="1">
      <alignment horizontal="right" wrapText="1"/>
    </xf>
    <xf numFmtId="1" fontId="17" fillId="3" borderId="0" xfId="1" applyNumberFormat="1" applyFont="1" applyFill="1" applyBorder="1" applyAlignment="1">
      <alignment horizontal="right" wrapText="1"/>
    </xf>
    <xf numFmtId="164" fontId="18" fillId="3" borderId="0" xfId="1" applyNumberFormat="1" applyFont="1" applyFill="1" applyBorder="1" applyAlignment="1"/>
    <xf numFmtId="0" fontId="28" fillId="3" borderId="30" xfId="0" applyFont="1" applyFill="1" applyBorder="1"/>
    <xf numFmtId="0" fontId="34" fillId="3" borderId="26" xfId="0" applyFont="1" applyFill="1" applyBorder="1" applyAlignment="1">
      <alignment wrapText="1"/>
    </xf>
    <xf numFmtId="0" fontId="29" fillId="2" borderId="0" xfId="0" applyFont="1" applyFill="1" applyBorder="1"/>
    <xf numFmtId="0" fontId="29" fillId="2" borderId="2" xfId="0" applyFont="1" applyFill="1" applyBorder="1" applyAlignment="1" applyProtection="1">
      <alignment horizontal="left"/>
    </xf>
    <xf numFmtId="0" fontId="29" fillId="3" borderId="2" xfId="0" applyFont="1" applyFill="1" applyBorder="1" applyAlignment="1" applyProtection="1">
      <alignment horizontal="left"/>
    </xf>
    <xf numFmtId="0" fontId="29" fillId="2" borderId="6" xfId="0" applyFont="1" applyFill="1" applyBorder="1" applyAlignment="1">
      <alignment wrapText="1"/>
    </xf>
    <xf numFmtId="0" fontId="28" fillId="3" borderId="38" xfId="0" applyFont="1" applyFill="1" applyBorder="1" applyAlignment="1">
      <alignment horizontal="center" wrapText="1"/>
    </xf>
    <xf numFmtId="0" fontId="28" fillId="3" borderId="39" xfId="0" applyFont="1" applyFill="1" applyBorder="1" applyAlignment="1">
      <alignment horizontal="center" wrapText="1"/>
    </xf>
    <xf numFmtId="0" fontId="28" fillId="0" borderId="38" xfId="0" applyFont="1" applyBorder="1" applyAlignment="1">
      <alignment horizontal="center" wrapText="1"/>
    </xf>
    <xf numFmtId="0" fontId="28" fillId="0" borderId="39" xfId="0" applyFont="1" applyBorder="1" applyAlignment="1">
      <alignment horizontal="center" wrapText="1"/>
    </xf>
    <xf numFmtId="0" fontId="28" fillId="4" borderId="33" xfId="0" applyFont="1" applyFill="1" applyBorder="1" applyAlignment="1">
      <alignment horizontal="center"/>
    </xf>
    <xf numFmtId="0" fontId="34" fillId="3" borderId="6" xfId="0" applyFont="1" applyFill="1" applyBorder="1"/>
    <xf numFmtId="0" fontId="39" fillId="3" borderId="0" xfId="0" applyNumberFormat="1" applyFont="1" applyFill="1" applyAlignment="1">
      <alignment vertical="center"/>
    </xf>
    <xf numFmtId="0" fontId="31" fillId="9" borderId="2" xfId="0" applyFont="1" applyFill="1" applyBorder="1"/>
    <xf numFmtId="0" fontId="29" fillId="9" borderId="2" xfId="0" applyFont="1" applyFill="1" applyBorder="1"/>
    <xf numFmtId="0" fontId="28" fillId="2" borderId="33" xfId="0" applyFont="1" applyFill="1" applyBorder="1"/>
    <xf numFmtId="3" fontId="29" fillId="0" borderId="46" xfId="0" applyNumberFormat="1" applyFont="1" applyFill="1" applyBorder="1" applyAlignment="1">
      <alignment horizontal="right" wrapText="1"/>
    </xf>
    <xf numFmtId="0" fontId="29" fillId="2" borderId="25" xfId="0" applyFont="1" applyFill="1" applyBorder="1"/>
    <xf numFmtId="0" fontId="41" fillId="3" borderId="0" xfId="0" applyFont="1" applyFill="1" applyBorder="1" applyAlignment="1">
      <alignment vertical="center"/>
    </xf>
    <xf numFmtId="0" fontId="28" fillId="11" borderId="34" xfId="0" applyFont="1" applyFill="1" applyBorder="1" applyAlignment="1">
      <alignment horizontal="center" wrapText="1"/>
    </xf>
    <xf numFmtId="0" fontId="28" fillId="11" borderId="5" xfId="0" applyFont="1" applyFill="1" applyBorder="1" applyAlignment="1">
      <alignment horizontal="center" wrapText="1"/>
    </xf>
    <xf numFmtId="0" fontId="34" fillId="2" borderId="1" xfId="0" applyFont="1" applyFill="1" applyBorder="1" applyAlignment="1">
      <alignment wrapText="1"/>
    </xf>
    <xf numFmtId="0" fontId="29" fillId="2" borderId="1" xfId="0" applyFont="1" applyFill="1" applyBorder="1" applyAlignment="1">
      <alignment wrapText="1"/>
    </xf>
    <xf numFmtId="3" fontId="29" fillId="2" borderId="25" xfId="0" applyNumberFormat="1" applyFont="1" applyFill="1" applyBorder="1" applyAlignment="1">
      <alignment wrapText="1"/>
    </xf>
    <xf numFmtId="0" fontId="29" fillId="2" borderId="2" xfId="0" applyFont="1" applyFill="1" applyBorder="1" applyAlignment="1">
      <alignment horizontal="right" wrapText="1"/>
    </xf>
    <xf numFmtId="9" fontId="29" fillId="2" borderId="27" xfId="3" applyFont="1" applyFill="1" applyBorder="1" applyAlignment="1">
      <alignment wrapText="1"/>
    </xf>
    <xf numFmtId="3" fontId="34" fillId="2" borderId="2" xfId="0" applyNumberFormat="1" applyFont="1" applyFill="1" applyBorder="1" applyAlignment="1">
      <alignment wrapText="1"/>
    </xf>
    <xf numFmtId="0" fontId="28" fillId="2" borderId="31" xfId="0" applyFont="1" applyFill="1" applyBorder="1" applyAlignment="1" applyProtection="1">
      <alignment horizontal="right"/>
    </xf>
    <xf numFmtId="0" fontId="28" fillId="2" borderId="30" xfId="0" applyFont="1" applyFill="1" applyBorder="1" applyProtection="1"/>
    <xf numFmtId="0" fontId="8" fillId="3" borderId="0" xfId="0" applyFont="1" applyFill="1" applyAlignment="1"/>
    <xf numFmtId="0" fontId="42" fillId="3" borderId="0" xfId="0" applyFont="1" applyFill="1" applyAlignment="1">
      <alignment wrapText="1"/>
    </xf>
    <xf numFmtId="0" fontId="34" fillId="3" borderId="19" xfId="0" applyFont="1" applyFill="1" applyBorder="1"/>
    <xf numFmtId="0" fontId="39" fillId="3" borderId="0" xfId="0" applyNumberFormat="1" applyFont="1" applyFill="1" applyBorder="1" applyAlignment="1">
      <alignment vertical="center"/>
    </xf>
    <xf numFmtId="0" fontId="41" fillId="3" borderId="0" xfId="0" applyFont="1" applyFill="1" applyBorder="1" applyAlignment="1" applyProtection="1">
      <alignment vertical="center" wrapText="1"/>
    </xf>
    <xf numFmtId="0" fontId="12" fillId="3" borderId="0" xfId="0" applyFont="1" applyFill="1" applyBorder="1" applyAlignment="1">
      <alignment vertical="center"/>
    </xf>
    <xf numFmtId="0" fontId="8" fillId="3" borderId="0" xfId="0" applyFont="1" applyFill="1" applyBorder="1" applyAlignment="1">
      <alignment vertical="center" wrapText="1"/>
    </xf>
    <xf numFmtId="0" fontId="28" fillId="4" borderId="28" xfId="0" applyFont="1" applyFill="1" applyBorder="1" applyProtection="1"/>
    <xf numFmtId="0" fontId="29" fillId="2" borderId="23" xfId="0" applyFont="1" applyFill="1" applyBorder="1"/>
    <xf numFmtId="0" fontId="9" fillId="2" borderId="23" xfId="0" applyFont="1" applyFill="1" applyBorder="1"/>
    <xf numFmtId="0" fontId="9" fillId="2" borderId="25" xfId="0" applyFont="1" applyFill="1" applyBorder="1"/>
    <xf numFmtId="0" fontId="29" fillId="2" borderId="27" xfId="0" applyFont="1" applyFill="1" applyBorder="1"/>
    <xf numFmtId="0" fontId="0" fillId="2" borderId="27" xfId="0" applyFill="1" applyBorder="1"/>
    <xf numFmtId="0" fontId="28" fillId="2" borderId="1" xfId="0" applyFont="1" applyFill="1" applyBorder="1" applyAlignment="1">
      <alignment horizontal="right"/>
    </xf>
    <xf numFmtId="0" fontId="28" fillId="2" borderId="30" xfId="0" applyFont="1" applyFill="1" applyBorder="1"/>
    <xf numFmtId="0" fontId="28" fillId="2" borderId="68" xfId="0" applyFont="1" applyFill="1" applyBorder="1" applyAlignment="1" applyProtection="1">
      <alignment horizontal="center"/>
    </xf>
    <xf numFmtId="0" fontId="28" fillId="2" borderId="70" xfId="0" applyFont="1" applyFill="1" applyBorder="1" applyAlignment="1" applyProtection="1">
      <alignment horizontal="center"/>
    </xf>
    <xf numFmtId="0" fontId="0" fillId="3" borderId="0" xfId="0" quotePrefix="1" applyFill="1"/>
    <xf numFmtId="0" fontId="31" fillId="2" borderId="1" xfId="0" applyFont="1" applyFill="1" applyBorder="1" applyAlignment="1" applyProtection="1">
      <alignment horizontal="center"/>
    </xf>
    <xf numFmtId="0" fontId="31" fillId="2" borderId="33" xfId="0" applyFont="1" applyFill="1" applyBorder="1" applyAlignment="1" applyProtection="1">
      <alignment horizontal="center"/>
    </xf>
    <xf numFmtId="3" fontId="28" fillId="13" borderId="73" xfId="0" applyNumberFormat="1" applyFont="1" applyFill="1" applyBorder="1" applyAlignment="1">
      <alignment horizontal="center"/>
    </xf>
    <xf numFmtId="0" fontId="28" fillId="13" borderId="28" xfId="0" applyFont="1" applyFill="1" applyBorder="1" applyProtection="1"/>
    <xf numFmtId="3" fontId="28" fillId="13" borderId="24" xfId="0" applyNumberFormat="1" applyFont="1" applyFill="1" applyBorder="1" applyAlignment="1">
      <alignment horizontal="right"/>
    </xf>
    <xf numFmtId="0" fontId="28" fillId="13" borderId="73" xfId="0" applyFont="1" applyFill="1" applyBorder="1" applyAlignment="1" applyProtection="1">
      <alignment horizontal="center"/>
    </xf>
    <xf numFmtId="0" fontId="28" fillId="13" borderId="75" xfId="0" applyFont="1" applyFill="1" applyBorder="1" applyAlignment="1" applyProtection="1">
      <alignment horizontal="center"/>
    </xf>
    <xf numFmtId="0" fontId="29" fillId="2" borderId="26" xfId="0" applyFont="1" applyFill="1" applyBorder="1" applyAlignment="1"/>
    <xf numFmtId="0" fontId="0" fillId="3" borderId="25" xfId="0" applyFill="1" applyBorder="1"/>
    <xf numFmtId="0" fontId="44" fillId="15" borderId="0" xfId="0" applyFont="1" applyFill="1"/>
    <xf numFmtId="0" fontId="0" fillId="15" borderId="0" xfId="0" applyFill="1"/>
    <xf numFmtId="0" fontId="44" fillId="6" borderId="0" xfId="0" applyFont="1" applyFill="1"/>
    <xf numFmtId="0" fontId="0" fillId="6" borderId="0" xfId="0" applyFill="1"/>
    <xf numFmtId="0" fontId="44" fillId="7" borderId="0" xfId="0" applyFont="1" applyFill="1"/>
    <xf numFmtId="0" fontId="0" fillId="7" borderId="0" xfId="0" applyFill="1"/>
    <xf numFmtId="0" fontId="44" fillId="10" borderId="0" xfId="0" applyFont="1" applyFill="1"/>
    <xf numFmtId="0" fontId="0" fillId="10" borderId="0" xfId="0" applyFill="1"/>
    <xf numFmtId="0" fontId="44" fillId="14" borderId="0" xfId="0" applyFont="1" applyFill="1"/>
    <xf numFmtId="0" fontId="0" fillId="14" borderId="0" xfId="0" applyFill="1"/>
    <xf numFmtId="0" fontId="45" fillId="3" borderId="0" xfId="0" applyFont="1" applyFill="1" applyAlignment="1"/>
    <xf numFmtId="0" fontId="8" fillId="3" borderId="0" xfId="0" applyFont="1" applyFill="1" applyAlignment="1">
      <alignment horizontal="left" vertical="top" wrapText="1"/>
    </xf>
    <xf numFmtId="0" fontId="9" fillId="3" borderId="0" xfId="0" applyFont="1" applyFill="1" applyBorder="1" applyAlignment="1">
      <alignment horizontal="left" wrapText="1"/>
    </xf>
    <xf numFmtId="3" fontId="29" fillId="2" borderId="7" xfId="0" applyNumberFormat="1" applyFont="1" applyFill="1" applyBorder="1" applyAlignment="1"/>
    <xf numFmtId="3" fontId="34" fillId="2" borderId="7" xfId="0" applyNumberFormat="1" applyFont="1" applyFill="1" applyBorder="1" applyAlignment="1">
      <alignment wrapText="1"/>
    </xf>
    <xf numFmtId="3" fontId="29" fillId="2" borderId="63" xfId="0" applyNumberFormat="1" applyFont="1" applyFill="1" applyBorder="1" applyAlignment="1">
      <alignment wrapText="1"/>
    </xf>
    <xf numFmtId="0" fontId="29" fillId="2" borderId="72" xfId="0" applyFont="1" applyFill="1" applyBorder="1"/>
    <xf numFmtId="0" fontId="28" fillId="2" borderId="33" xfId="0" applyFont="1" applyFill="1" applyBorder="1" applyAlignment="1">
      <alignment horizontal="center" wrapText="1"/>
    </xf>
    <xf numFmtId="0" fontId="28" fillId="2" borderId="58" xfId="0" applyFont="1" applyFill="1" applyBorder="1" applyAlignment="1">
      <alignment horizontal="center" wrapText="1"/>
    </xf>
    <xf numFmtId="3" fontId="28" fillId="3" borderId="0" xfId="0" applyNumberFormat="1" applyFont="1" applyFill="1" applyBorder="1" applyAlignment="1">
      <alignment horizontal="right"/>
    </xf>
    <xf numFmtId="0" fontId="28" fillId="2" borderId="79" xfId="0" applyFont="1" applyFill="1" applyBorder="1" applyAlignment="1">
      <alignment horizontal="center" vertical="center"/>
    </xf>
    <xf numFmtId="0" fontId="28" fillId="2" borderId="61" xfId="0" applyFont="1" applyFill="1" applyBorder="1" applyAlignment="1">
      <alignment horizontal="center" vertical="center"/>
    </xf>
    <xf numFmtId="0" fontId="28" fillId="2" borderId="82" xfId="0" applyFont="1" applyFill="1" applyBorder="1" applyAlignment="1" applyProtection="1">
      <alignment horizontal="center" vertical="center"/>
    </xf>
    <xf numFmtId="0" fontId="28" fillId="2" borderId="83" xfId="0" applyFont="1" applyFill="1" applyBorder="1" applyAlignment="1" applyProtection="1">
      <alignment horizontal="center" vertical="center"/>
    </xf>
    <xf numFmtId="0" fontId="28" fillId="2" borderId="80" xfId="0" applyFont="1" applyFill="1" applyBorder="1" applyAlignment="1" applyProtection="1">
      <alignment horizontal="center" vertical="center"/>
    </xf>
    <xf numFmtId="0" fontId="28" fillId="2" borderId="84" xfId="0" applyFont="1" applyFill="1" applyBorder="1" applyAlignment="1">
      <alignment horizontal="center" wrapText="1"/>
    </xf>
    <xf numFmtId="3" fontId="34" fillId="2" borderId="2" xfId="0" applyNumberFormat="1" applyFont="1" applyFill="1" applyBorder="1" applyAlignment="1">
      <alignment horizontal="right" wrapText="1"/>
    </xf>
    <xf numFmtId="0" fontId="34" fillId="2" borderId="2" xfId="0" applyFont="1" applyFill="1" applyBorder="1" applyAlignment="1">
      <alignment horizontal="right" wrapText="1"/>
    </xf>
    <xf numFmtId="3" fontId="28" fillId="4" borderId="85" xfId="0" applyNumberFormat="1" applyFont="1" applyFill="1" applyBorder="1" applyAlignment="1">
      <alignment horizontal="center"/>
    </xf>
    <xf numFmtId="1" fontId="28" fillId="4" borderId="5" xfId="0" applyNumberFormat="1" applyFont="1" applyFill="1" applyBorder="1" applyAlignment="1">
      <alignment horizontal="center"/>
    </xf>
    <xf numFmtId="0" fontId="28" fillId="2" borderId="31" xfId="0" applyFont="1" applyFill="1" applyBorder="1" applyAlignment="1">
      <alignment horizontal="right"/>
    </xf>
    <xf numFmtId="1" fontId="28" fillId="13" borderId="75" xfId="0" applyNumberFormat="1" applyFont="1" applyFill="1" applyBorder="1" applyAlignment="1">
      <alignment horizontal="center" wrapText="1"/>
    </xf>
    <xf numFmtId="0" fontId="46" fillId="0" borderId="0" xfId="0" applyFont="1"/>
    <xf numFmtId="0" fontId="28" fillId="3" borderId="31" xfId="0" applyFont="1" applyFill="1" applyBorder="1" applyAlignment="1">
      <alignment horizontal="right"/>
    </xf>
    <xf numFmtId="0" fontId="28" fillId="0" borderId="88" xfId="0" applyFont="1" applyBorder="1" applyAlignment="1">
      <alignment horizontal="center"/>
    </xf>
    <xf numFmtId="3" fontId="8" fillId="2" borderId="0" xfId="0" applyNumberFormat="1" applyFont="1" applyFill="1" applyAlignment="1">
      <alignment horizontal="left" wrapText="1"/>
    </xf>
    <xf numFmtId="0" fontId="28" fillId="2" borderId="79" xfId="0" applyFont="1" applyFill="1" applyBorder="1" applyAlignment="1">
      <alignment horizontal="center" wrapText="1"/>
    </xf>
    <xf numFmtId="3" fontId="36" fillId="0" borderId="46" xfId="0" applyNumberFormat="1" applyFont="1" applyFill="1" applyBorder="1" applyAlignment="1" applyProtection="1">
      <alignment horizontal="right" wrapText="1"/>
    </xf>
    <xf numFmtId="3" fontId="31" fillId="12" borderId="2" xfId="0" applyNumberFormat="1" applyFont="1" applyFill="1" applyBorder="1"/>
    <xf numFmtId="3" fontId="31" fillId="12" borderId="28" xfId="0" applyNumberFormat="1" applyFont="1" applyFill="1" applyBorder="1"/>
    <xf numFmtId="0" fontId="28" fillId="0" borderId="39" xfId="0" applyFont="1" applyBorder="1" applyAlignment="1">
      <alignment horizontal="center"/>
    </xf>
    <xf numFmtId="3" fontId="31" fillId="2" borderId="100" xfId="0" applyNumberFormat="1" applyFont="1" applyFill="1" applyBorder="1" applyAlignment="1">
      <alignment horizontal="right" vertical="center"/>
    </xf>
    <xf numFmtId="3" fontId="38" fillId="4" borderId="9" xfId="0" applyNumberFormat="1" applyFont="1" applyFill="1" applyBorder="1" applyAlignment="1">
      <alignment horizontal="right"/>
    </xf>
    <xf numFmtId="3" fontId="33" fillId="10" borderId="104" xfId="0" quotePrefix="1" applyNumberFormat="1" applyFont="1" applyFill="1" applyBorder="1" applyAlignment="1"/>
    <xf numFmtId="3" fontId="52" fillId="3" borderId="0" xfId="0" applyNumberFormat="1" applyFont="1" applyFill="1" applyBorder="1" applyAlignment="1" applyProtection="1">
      <alignment wrapText="1"/>
    </xf>
    <xf numFmtId="0" fontId="29" fillId="2" borderId="49" xfId="0" applyFont="1" applyFill="1" applyBorder="1" applyAlignment="1">
      <alignment horizontal="right"/>
    </xf>
    <xf numFmtId="3" fontId="29" fillId="0" borderId="17" xfId="0" applyNumberFormat="1" applyFont="1" applyFill="1" applyBorder="1" applyAlignment="1">
      <alignment horizontal="right"/>
    </xf>
    <xf numFmtId="3" fontId="28" fillId="9" borderId="50" xfId="0" applyNumberFormat="1" applyFont="1" applyFill="1" applyBorder="1" applyAlignment="1">
      <alignment horizontal="right"/>
    </xf>
    <xf numFmtId="0" fontId="29" fillId="2" borderId="46" xfId="0" applyFont="1" applyFill="1" applyBorder="1" applyAlignment="1">
      <alignment horizontal="right"/>
    </xf>
    <xf numFmtId="3" fontId="29" fillId="2" borderId="8" xfId="0" applyNumberFormat="1" applyFont="1" applyFill="1" applyBorder="1" applyAlignment="1">
      <alignment horizontal="right"/>
    </xf>
    <xf numFmtId="3" fontId="28" fillId="16" borderId="33" xfId="0" applyNumberFormat="1" applyFont="1" applyFill="1" applyBorder="1" applyAlignment="1">
      <alignment horizontal="right" wrapText="1"/>
    </xf>
    <xf numFmtId="3" fontId="28" fillId="4" borderId="2" xfId="0" applyNumberFormat="1" applyFont="1" applyFill="1" applyBorder="1" applyAlignment="1">
      <alignment horizontal="right"/>
    </xf>
    <xf numFmtId="0" fontId="25" fillId="3" borderId="0" xfId="0" applyFont="1" applyFill="1" applyBorder="1" applyAlignment="1">
      <alignment wrapText="1"/>
    </xf>
    <xf numFmtId="0" fontId="28" fillId="3" borderId="2" xfId="0" applyFont="1" applyFill="1" applyBorder="1"/>
    <xf numFmtId="0" fontId="36" fillId="3" borderId="2" xfId="0" applyFont="1" applyFill="1" applyBorder="1" applyAlignment="1" applyProtection="1">
      <alignment wrapText="1"/>
    </xf>
    <xf numFmtId="0" fontId="28" fillId="3" borderId="0" xfId="0" applyFont="1" applyFill="1" applyBorder="1" applyAlignment="1">
      <alignment wrapText="1"/>
    </xf>
    <xf numFmtId="3" fontId="28" fillId="3" borderId="0" xfId="0" applyNumberFormat="1" applyFont="1" applyFill="1" applyBorder="1" applyAlignment="1">
      <alignment wrapText="1"/>
    </xf>
    <xf numFmtId="0" fontId="37" fillId="3" borderId="0" xfId="0" applyFont="1" applyFill="1" applyBorder="1" applyAlignment="1" applyProtection="1">
      <alignment horizontal="right" wrapText="1"/>
    </xf>
    <xf numFmtId="0" fontId="28" fillId="3" borderId="0" xfId="0" applyFont="1" applyFill="1" applyBorder="1" applyAlignment="1">
      <alignment horizontal="right" wrapText="1"/>
    </xf>
    <xf numFmtId="0" fontId="44" fillId="20" borderId="0" xfId="0" applyFont="1" applyFill="1"/>
    <xf numFmtId="0" fontId="0" fillId="20" borderId="0" xfId="0" applyFill="1"/>
    <xf numFmtId="0" fontId="0" fillId="3" borderId="50" xfId="0" applyFill="1" applyBorder="1"/>
    <xf numFmtId="1" fontId="43" fillId="4" borderId="74" xfId="0" applyNumberFormat="1" applyFont="1" applyFill="1" applyBorder="1" applyAlignment="1">
      <alignment horizontal="center" wrapText="1"/>
    </xf>
    <xf numFmtId="3" fontId="28" fillId="0" borderId="0" xfId="0" applyNumberFormat="1" applyFont="1" applyFill="1" applyBorder="1" applyAlignment="1">
      <alignment horizontal="right"/>
    </xf>
    <xf numFmtId="0" fontId="29" fillId="2" borderId="0" xfId="0" applyFont="1" applyFill="1" applyBorder="1" applyAlignment="1">
      <alignment horizontal="right"/>
    </xf>
    <xf numFmtId="0" fontId="29" fillId="2" borderId="2" xfId="0" applyFont="1" applyFill="1" applyBorder="1" applyAlignment="1">
      <alignment horizontal="left" vertical="top"/>
    </xf>
    <xf numFmtId="0" fontId="28" fillId="2" borderId="2" xfId="0" applyFont="1" applyFill="1" applyBorder="1" applyAlignment="1">
      <alignment vertical="top"/>
    </xf>
    <xf numFmtId="0" fontId="0" fillId="3" borderId="25" xfId="0" applyFill="1" applyBorder="1" applyAlignment="1"/>
    <xf numFmtId="0" fontId="28" fillId="2" borderId="84" xfId="0" applyFont="1" applyFill="1" applyBorder="1" applyAlignment="1">
      <alignment horizontal="center" vertical="center" wrapText="1"/>
    </xf>
    <xf numFmtId="0" fontId="28" fillId="2" borderId="58" xfId="0" applyFont="1" applyFill="1" applyBorder="1" applyAlignment="1">
      <alignment horizontal="center" vertical="center" wrapText="1"/>
    </xf>
    <xf numFmtId="0" fontId="29" fillId="2" borderId="23" xfId="0" applyFont="1" applyFill="1" applyBorder="1" applyAlignment="1">
      <alignment vertical="top" wrapText="1"/>
    </xf>
    <xf numFmtId="0" fontId="29" fillId="2" borderId="25" xfId="0" applyFont="1" applyFill="1" applyBorder="1" applyAlignment="1">
      <alignment vertical="top"/>
    </xf>
    <xf numFmtId="0" fontId="29" fillId="2" borderId="25" xfId="0" applyFont="1" applyFill="1" applyBorder="1" applyAlignment="1">
      <alignment vertical="top" wrapText="1"/>
    </xf>
    <xf numFmtId="0" fontId="29" fillId="2" borderId="56" xfId="0" applyFont="1" applyFill="1" applyBorder="1" applyAlignment="1">
      <alignment vertical="top"/>
    </xf>
    <xf numFmtId="3" fontId="28" fillId="12" borderId="2" xfId="0" applyNumberFormat="1" applyFont="1" applyFill="1" applyBorder="1" applyAlignment="1">
      <alignment vertical="top"/>
    </xf>
    <xf numFmtId="0" fontId="29" fillId="2" borderId="0" xfId="0" applyFont="1" applyFill="1" applyAlignment="1">
      <alignment vertical="top"/>
    </xf>
    <xf numFmtId="0" fontId="0" fillId="3" borderId="0" xfId="0" applyNumberFormat="1" applyFill="1"/>
    <xf numFmtId="0" fontId="51" fillId="3" borderId="0" xfId="0" applyFont="1" applyFill="1" applyBorder="1" applyAlignment="1">
      <alignment vertical="center"/>
    </xf>
    <xf numFmtId="0" fontId="0" fillId="3" borderId="0" xfId="0" applyFill="1" applyAlignment="1">
      <alignment vertical="top"/>
    </xf>
    <xf numFmtId="0" fontId="0" fillId="0" borderId="0" xfId="0" applyAlignment="1">
      <alignment vertical="top"/>
    </xf>
    <xf numFmtId="0" fontId="29" fillId="2" borderId="0" xfId="0" applyFont="1" applyFill="1" applyBorder="1" applyAlignment="1">
      <alignment vertical="top" wrapText="1"/>
    </xf>
    <xf numFmtId="0" fontId="28" fillId="11" borderId="2" xfId="0" applyFont="1" applyFill="1" applyBorder="1" applyAlignment="1">
      <alignment vertical="top" wrapText="1"/>
    </xf>
    <xf numFmtId="0" fontId="29" fillId="2" borderId="56" xfId="0" applyFont="1" applyFill="1" applyBorder="1" applyAlignment="1">
      <alignment vertical="top" wrapText="1"/>
    </xf>
    <xf numFmtId="0" fontId="29" fillId="2" borderId="56" xfId="0" applyFont="1" applyFill="1" applyBorder="1" applyAlignment="1">
      <alignment vertical="center" wrapText="1"/>
    </xf>
    <xf numFmtId="0" fontId="28" fillId="13" borderId="28" xfId="0" applyFont="1" applyFill="1" applyBorder="1" applyAlignment="1" applyProtection="1">
      <alignment vertical="top"/>
    </xf>
    <xf numFmtId="3" fontId="33" fillId="7" borderId="104" xfId="0" applyNumberFormat="1" applyFont="1" applyFill="1" applyBorder="1" applyAlignment="1"/>
    <xf numFmtId="0" fontId="28" fillId="23" borderId="30" xfId="0" applyFont="1" applyFill="1" applyBorder="1" applyAlignment="1">
      <alignment horizontal="center"/>
    </xf>
    <xf numFmtId="0" fontId="28" fillId="13" borderId="1" xfId="0" applyFont="1" applyFill="1" applyBorder="1" applyAlignment="1">
      <alignment horizontal="center"/>
    </xf>
    <xf numFmtId="0" fontId="28" fillId="13" borderId="5" xfId="0" applyFont="1" applyFill="1" applyBorder="1" applyAlignment="1">
      <alignment horizontal="center" vertical="top" wrapText="1"/>
    </xf>
    <xf numFmtId="0" fontId="34" fillId="2" borderId="2" xfId="0" applyFont="1" applyFill="1" applyBorder="1" applyAlignment="1"/>
    <xf numFmtId="0" fontId="28" fillId="2" borderId="1" xfId="0" applyFont="1" applyFill="1" applyBorder="1" applyAlignment="1">
      <alignment horizontal="center"/>
    </xf>
    <xf numFmtId="0" fontId="28" fillId="2" borderId="86" xfId="0" applyFont="1" applyFill="1" applyBorder="1" applyAlignment="1">
      <alignment horizontal="center"/>
    </xf>
    <xf numFmtId="0" fontId="0" fillId="3" borderId="25" xfId="0" applyFill="1" applyBorder="1" applyAlignment="1">
      <alignment horizontal="right"/>
    </xf>
    <xf numFmtId="16" fontId="0" fillId="3" borderId="25" xfId="0" quotePrefix="1" applyNumberFormat="1" applyFill="1" applyBorder="1" applyAlignment="1">
      <alignment horizontal="right"/>
    </xf>
    <xf numFmtId="0" fontId="56" fillId="2" borderId="2" xfId="0" applyNumberFormat="1" applyFont="1" applyFill="1" applyBorder="1" applyAlignment="1">
      <alignment horizontal="right" wrapText="1"/>
    </xf>
    <xf numFmtId="3" fontId="28" fillId="13" borderId="1" xfId="0" applyNumberFormat="1" applyFont="1" applyFill="1" applyBorder="1" applyAlignment="1">
      <alignment horizontal="right" wrapText="1"/>
    </xf>
    <xf numFmtId="9" fontId="28" fillId="19" borderId="47" xfId="4" applyNumberFormat="1" applyFont="1" applyFill="1" applyBorder="1" applyAlignment="1">
      <alignment horizontal="right" wrapText="1"/>
    </xf>
    <xf numFmtId="0" fontId="28" fillId="0" borderId="31" xfId="0" applyFont="1" applyFill="1" applyBorder="1" applyAlignment="1" applyProtection="1">
      <alignment horizontal="right"/>
    </xf>
    <xf numFmtId="0" fontId="28" fillId="0" borderId="30" xfId="0" applyFont="1" applyFill="1" applyBorder="1" applyProtection="1"/>
    <xf numFmtId="0" fontId="28" fillId="3" borderId="1" xfId="0" applyFont="1" applyFill="1" applyBorder="1" applyAlignment="1" applyProtection="1">
      <alignment horizontal="right"/>
    </xf>
    <xf numFmtId="0" fontId="28" fillId="3" borderId="31" xfId="0" applyFont="1" applyFill="1" applyBorder="1" applyAlignment="1" applyProtection="1">
      <alignment horizontal="right"/>
    </xf>
    <xf numFmtId="0" fontId="28" fillId="3" borderId="33" xfId="0" applyFont="1" applyFill="1" applyBorder="1" applyAlignment="1" applyProtection="1">
      <alignment horizontal="left"/>
    </xf>
    <xf numFmtId="0" fontId="28" fillId="3" borderId="30" xfId="0" applyFont="1" applyFill="1" applyBorder="1" applyAlignment="1" applyProtection="1">
      <alignment horizontal="left"/>
    </xf>
    <xf numFmtId="0" fontId="0" fillId="0" borderId="0" xfId="0" applyNumberFormat="1"/>
    <xf numFmtId="0" fontId="30" fillId="2" borderId="0" xfId="0" applyFont="1" applyFill="1"/>
    <xf numFmtId="3" fontId="28" fillId="3" borderId="0" xfId="0" applyNumberFormat="1" applyFont="1" applyFill="1" applyBorder="1" applyAlignment="1">
      <alignment horizontal="right" wrapText="1"/>
    </xf>
    <xf numFmtId="0" fontId="0" fillId="0" borderId="0" xfId="0" applyBorder="1"/>
    <xf numFmtId="0" fontId="28" fillId="2" borderId="84" xfId="0" quotePrefix="1" applyFont="1" applyFill="1" applyBorder="1" applyAlignment="1">
      <alignment horizontal="center" vertical="center" wrapText="1"/>
    </xf>
    <xf numFmtId="0" fontId="30" fillId="2" borderId="0" xfId="0" applyFont="1" applyFill="1" applyBorder="1"/>
    <xf numFmtId="3" fontId="31" fillId="2" borderId="0" xfId="0" applyNumberFormat="1" applyFont="1" applyFill="1" applyBorder="1" applyAlignment="1">
      <alignment horizontal="right" vertical="center"/>
    </xf>
    <xf numFmtId="3" fontId="28" fillId="13" borderId="9" xfId="0" applyNumberFormat="1" applyFont="1" applyFill="1" applyBorder="1" applyAlignment="1">
      <alignment horizontal="right"/>
    </xf>
    <xf numFmtId="3" fontId="28" fillId="13" borderId="47" xfId="0" applyNumberFormat="1" applyFont="1" applyFill="1" applyBorder="1" applyAlignment="1">
      <alignment horizontal="right"/>
    </xf>
    <xf numFmtId="0" fontId="57" fillId="0" borderId="0" xfId="0" applyFont="1" applyAlignment="1">
      <alignment horizontal="left" readingOrder="1"/>
    </xf>
    <xf numFmtId="9" fontId="29" fillId="2" borderId="63" xfId="3" applyFont="1" applyFill="1" applyBorder="1" applyAlignment="1">
      <alignment horizontal="right" wrapText="1"/>
    </xf>
    <xf numFmtId="3" fontId="0" fillId="0" borderId="116" xfId="0" applyNumberFormat="1" applyBorder="1"/>
    <xf numFmtId="3" fontId="0" fillId="0" borderId="117" xfId="0" applyNumberFormat="1" applyBorder="1"/>
    <xf numFmtId="1" fontId="0" fillId="0" borderId="117" xfId="0" applyNumberFormat="1" applyBorder="1"/>
    <xf numFmtId="3" fontId="38" fillId="13" borderId="9" xfId="0" applyNumberFormat="1" applyFont="1" applyFill="1" applyBorder="1" applyAlignment="1">
      <alignment horizontal="right"/>
    </xf>
    <xf numFmtId="0" fontId="28" fillId="2" borderId="1" xfId="0" applyFont="1" applyFill="1" applyBorder="1" applyAlignment="1" applyProtection="1">
      <alignment horizontal="center"/>
    </xf>
    <xf numFmtId="0" fontId="28" fillId="2" borderId="33" xfId="0" applyFont="1" applyFill="1" applyBorder="1" applyAlignment="1" applyProtection="1">
      <alignment horizontal="center"/>
    </xf>
    <xf numFmtId="0" fontId="28" fillId="11" borderId="28" xfId="0" applyFont="1" applyFill="1" applyBorder="1" applyAlignment="1">
      <alignment vertical="top" wrapText="1"/>
    </xf>
    <xf numFmtId="0" fontId="37" fillId="3" borderId="0" xfId="0" applyFont="1" applyFill="1" applyBorder="1" applyAlignment="1" applyProtection="1">
      <alignment horizontal="right"/>
    </xf>
    <xf numFmtId="3" fontId="29" fillId="3" borderId="0" xfId="0" applyNumberFormat="1" applyFont="1" applyFill="1" applyBorder="1" applyAlignment="1">
      <alignment horizontal="right" vertical="top" wrapText="1"/>
    </xf>
    <xf numFmtId="3" fontId="36" fillId="3" borderId="0" xfId="0" applyNumberFormat="1" applyFont="1" applyFill="1" applyBorder="1" applyAlignment="1" applyProtection="1">
      <alignment horizontal="right" vertical="top" wrapText="1"/>
    </xf>
    <xf numFmtId="3" fontId="28" fillId="3" borderId="0" xfId="0" applyNumberFormat="1" applyFont="1" applyFill="1" applyBorder="1" applyAlignment="1">
      <alignment horizontal="right" vertical="top"/>
    </xf>
    <xf numFmtId="3" fontId="29" fillId="3" borderId="0" xfId="0" applyNumberFormat="1" applyFont="1" applyFill="1" applyBorder="1" applyAlignment="1">
      <alignment horizontal="right" vertical="center" wrapText="1"/>
    </xf>
    <xf numFmtId="3" fontId="36" fillId="3" borderId="0" xfId="0" applyNumberFormat="1" applyFont="1" applyFill="1" applyBorder="1" applyAlignment="1" applyProtection="1">
      <alignment horizontal="right" vertical="center" wrapText="1"/>
    </xf>
    <xf numFmtId="1" fontId="28" fillId="27" borderId="34" xfId="0" applyNumberFormat="1" applyFont="1" applyFill="1" applyBorder="1" applyAlignment="1">
      <alignment horizontal="center" wrapText="1"/>
    </xf>
    <xf numFmtId="1" fontId="28" fillId="27" borderId="5" xfId="0" applyNumberFormat="1" applyFont="1" applyFill="1" applyBorder="1" applyAlignment="1">
      <alignment horizontal="center" wrapText="1"/>
    </xf>
    <xf numFmtId="0" fontId="44" fillId="28" borderId="0" xfId="0" applyFont="1" applyFill="1"/>
    <xf numFmtId="0" fontId="0" fillId="28" borderId="0" xfId="0" applyFill="1"/>
    <xf numFmtId="0" fontId="28" fillId="3" borderId="58" xfId="0" applyFont="1" applyFill="1" applyBorder="1" applyAlignment="1">
      <alignment horizontal="center" vertical="center" wrapText="1"/>
    </xf>
    <xf numFmtId="1" fontId="0" fillId="0" borderId="138" xfId="0" applyNumberFormat="1" applyBorder="1"/>
    <xf numFmtId="1" fontId="0" fillId="0" borderId="33" xfId="0" applyNumberFormat="1" applyBorder="1"/>
    <xf numFmtId="3" fontId="36" fillId="0" borderId="49" xfId="0" applyNumberFormat="1" applyFont="1" applyFill="1" applyBorder="1" applyAlignment="1" applyProtection="1">
      <alignment horizontal="right"/>
    </xf>
    <xf numFmtId="3" fontId="36" fillId="0" borderId="50" xfId="0" applyNumberFormat="1" applyFont="1" applyFill="1" applyBorder="1" applyAlignment="1" applyProtection="1">
      <alignment horizontal="right"/>
    </xf>
    <xf numFmtId="3" fontId="36" fillId="0" borderId="46" xfId="0" applyNumberFormat="1" applyFont="1" applyFill="1" applyBorder="1" applyAlignment="1" applyProtection="1">
      <alignment horizontal="right"/>
    </xf>
    <xf numFmtId="3" fontId="36" fillId="0" borderId="25" xfId="0" applyNumberFormat="1" applyFont="1" applyFill="1" applyBorder="1" applyAlignment="1" applyProtection="1">
      <alignment horizontal="right"/>
    </xf>
    <xf numFmtId="3" fontId="37" fillId="9" borderId="35" xfId="0" applyNumberFormat="1" applyFont="1" applyFill="1" applyBorder="1" applyAlignment="1" applyProtection="1">
      <alignment horizontal="right"/>
    </xf>
    <xf numFmtId="3" fontId="37" fillId="9" borderId="58" xfId="0" applyNumberFormat="1" applyFont="1" applyFill="1" applyBorder="1" applyAlignment="1" applyProtection="1">
      <alignment horizontal="right"/>
    </xf>
    <xf numFmtId="0" fontId="29" fillId="0" borderId="2" xfId="0" applyFont="1" applyFill="1" applyBorder="1" applyAlignment="1" applyProtection="1">
      <alignment horizontal="left"/>
    </xf>
    <xf numFmtId="3" fontId="29" fillId="3" borderId="2" xfId="0" applyNumberFormat="1" applyFont="1" applyFill="1" applyBorder="1" applyAlignment="1">
      <alignment horizontal="right"/>
    </xf>
    <xf numFmtId="0" fontId="31" fillId="2" borderId="1" xfId="0" applyFont="1" applyFill="1" applyBorder="1" applyAlignment="1" applyProtection="1">
      <alignment horizontal="right"/>
    </xf>
    <xf numFmtId="0" fontId="31" fillId="2" borderId="33" xfId="0" applyFont="1" applyFill="1" applyBorder="1" applyProtection="1"/>
    <xf numFmtId="0" fontId="31" fillId="13" borderId="2" xfId="0" applyFont="1" applyFill="1" applyBorder="1" applyProtection="1"/>
    <xf numFmtId="0" fontId="31" fillId="2" borderId="31" xfId="0" applyFont="1" applyFill="1" applyBorder="1" applyAlignment="1" applyProtection="1">
      <alignment horizontal="right"/>
    </xf>
    <xf numFmtId="0" fontId="31" fillId="2" borderId="30" xfId="0" applyFont="1" applyFill="1" applyBorder="1" applyProtection="1"/>
    <xf numFmtId="0" fontId="40" fillId="2" borderId="15" xfId="0" applyFont="1" applyFill="1" applyBorder="1" applyProtection="1"/>
    <xf numFmtId="0" fontId="40" fillId="2" borderId="15" xfId="0" applyFont="1" applyFill="1" applyBorder="1"/>
    <xf numFmtId="0" fontId="40" fillId="2" borderId="30" xfId="0" applyFont="1" applyFill="1" applyBorder="1" applyProtection="1"/>
    <xf numFmtId="0" fontId="31" fillId="13" borderId="28" xfId="0" applyFont="1" applyFill="1" applyBorder="1" applyProtection="1"/>
    <xf numFmtId="0" fontId="26" fillId="0" borderId="1" xfId="0" applyFont="1" applyBorder="1"/>
    <xf numFmtId="0" fontId="0" fillId="3" borderId="0" xfId="0" applyFont="1" applyFill="1" applyBorder="1" applyAlignment="1"/>
    <xf numFmtId="3" fontId="34" fillId="29" borderId="9" xfId="0" applyNumberFormat="1" applyFont="1" applyFill="1" applyBorder="1" applyAlignment="1">
      <alignment wrapText="1"/>
    </xf>
    <xf numFmtId="0" fontId="61" fillId="3" borderId="0" xfId="0" applyFont="1" applyFill="1"/>
    <xf numFmtId="0" fontId="62" fillId="3" borderId="0" xfId="0" applyNumberFormat="1" applyFont="1" applyFill="1" applyBorder="1" applyAlignment="1">
      <alignment vertical="center"/>
    </xf>
    <xf numFmtId="0" fontId="28" fillId="2" borderId="2" xfId="0" applyFont="1" applyFill="1" applyBorder="1" applyAlignment="1">
      <alignment horizontal="center" wrapText="1"/>
    </xf>
    <xf numFmtId="0" fontId="28" fillId="2" borderId="28" xfId="0" applyFont="1" applyFill="1" applyBorder="1" applyAlignment="1">
      <alignment horizontal="center" wrapText="1"/>
    </xf>
    <xf numFmtId="0" fontId="28" fillId="2" borderId="33" xfId="0" applyFont="1" applyFill="1" applyBorder="1" applyAlignment="1">
      <alignment horizontal="center" wrapText="1"/>
    </xf>
    <xf numFmtId="0" fontId="8" fillId="3" borderId="0" xfId="0" applyFont="1" applyFill="1" applyAlignment="1">
      <alignment horizontal="left" vertical="top" wrapText="1"/>
    </xf>
    <xf numFmtId="0" fontId="28" fillId="3" borderId="2" xfId="0" applyFont="1" applyFill="1" applyBorder="1" applyAlignment="1">
      <alignment horizontal="center" wrapText="1"/>
    </xf>
    <xf numFmtId="0" fontId="28" fillId="2" borderId="31" xfId="0" applyFont="1" applyFill="1" applyBorder="1" applyAlignment="1">
      <alignment horizontal="right" wrapText="1"/>
    </xf>
    <xf numFmtId="0" fontId="28" fillId="2" borderId="35"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28" fillId="3" borderId="35"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28" xfId="0" applyFont="1" applyFill="1" applyBorder="1" applyAlignment="1">
      <alignment horizontal="center" vertical="center" wrapText="1"/>
    </xf>
    <xf numFmtId="0" fontId="9" fillId="3" borderId="0" xfId="0" applyFont="1" applyFill="1" applyBorder="1" applyAlignment="1">
      <alignment horizontal="left" wrapText="1"/>
    </xf>
    <xf numFmtId="0" fontId="29" fillId="2" borderId="26" xfId="0" applyFont="1" applyFill="1" applyBorder="1" applyAlignment="1">
      <alignment vertical="top" wrapText="1"/>
    </xf>
    <xf numFmtId="0" fontId="9" fillId="3" borderId="0" xfId="0" applyNumberFormat="1" applyFont="1" applyFill="1" applyAlignment="1">
      <alignment horizontal="left" wrapText="1"/>
    </xf>
    <xf numFmtId="0" fontId="4" fillId="3" borderId="0" xfId="0" applyFont="1" applyFill="1"/>
    <xf numFmtId="0" fontId="0" fillId="3" borderId="0" xfId="0" applyFill="1" applyAlignment="1">
      <alignment horizontal="right"/>
    </xf>
    <xf numFmtId="3" fontId="29" fillId="2" borderId="91" xfId="0" applyNumberFormat="1" applyFont="1" applyFill="1" applyBorder="1" applyAlignment="1">
      <alignment wrapText="1"/>
    </xf>
    <xf numFmtId="3" fontId="29" fillId="2" borderId="45" xfId="0" applyNumberFormat="1" applyFont="1" applyFill="1" applyBorder="1" applyAlignment="1"/>
    <xf numFmtId="0" fontId="8" fillId="3" borderId="0" xfId="0" applyFont="1" applyFill="1" applyAlignment="1">
      <alignment wrapText="1"/>
    </xf>
    <xf numFmtId="0" fontId="28" fillId="2" borderId="33" xfId="0" applyFont="1" applyFill="1" applyBorder="1" applyAlignment="1">
      <alignment horizontal="center" wrapText="1"/>
    </xf>
    <xf numFmtId="0" fontId="28" fillId="2" borderId="30" xfId="0" applyFont="1" applyFill="1" applyBorder="1" applyAlignment="1">
      <alignment horizontal="center" wrapText="1"/>
    </xf>
    <xf numFmtId="0" fontId="29" fillId="13" borderId="28" xfId="0" applyFont="1" applyFill="1" applyBorder="1" applyAlignment="1" applyProtection="1">
      <alignment horizontal="left"/>
    </xf>
    <xf numFmtId="3" fontId="34" fillId="2" borderId="45" xfId="0" applyNumberFormat="1" applyFont="1" applyFill="1" applyBorder="1" applyAlignment="1">
      <alignment wrapText="1"/>
    </xf>
    <xf numFmtId="3" fontId="29" fillId="2" borderId="114" xfId="0" applyNumberFormat="1" applyFont="1" applyFill="1" applyBorder="1" applyAlignment="1">
      <alignment wrapText="1"/>
    </xf>
    <xf numFmtId="0" fontId="29" fillId="4" borderId="145" xfId="0" applyFont="1" applyFill="1" applyBorder="1" applyAlignment="1" applyProtection="1">
      <alignment horizontal="left"/>
    </xf>
    <xf numFmtId="0" fontId="30" fillId="2" borderId="1" xfId="0" applyFont="1" applyFill="1" applyBorder="1"/>
    <xf numFmtId="0" fontId="0" fillId="3" borderId="1" xfId="0" applyFill="1" applyBorder="1" applyAlignment="1">
      <alignment wrapText="1"/>
    </xf>
    <xf numFmtId="3" fontId="29" fillId="3" borderId="7" xfId="0" applyNumberFormat="1" applyFont="1" applyFill="1" applyBorder="1" applyAlignment="1">
      <alignment horizontal="right"/>
    </xf>
    <xf numFmtId="3" fontId="29" fillId="3" borderId="89" xfId="0" applyNumberFormat="1" applyFont="1" applyFill="1" applyBorder="1" applyAlignment="1">
      <alignment horizontal="right"/>
    </xf>
    <xf numFmtId="3" fontId="58" fillId="3" borderId="7" xfId="0" applyNumberFormat="1" applyFont="1" applyFill="1" applyBorder="1" applyAlignment="1">
      <alignment horizontal="right"/>
    </xf>
    <xf numFmtId="3" fontId="63" fillId="3" borderId="7" xfId="0" applyNumberFormat="1" applyFont="1" applyFill="1" applyBorder="1" applyAlignment="1">
      <alignment horizontal="right"/>
    </xf>
    <xf numFmtId="3" fontId="58" fillId="3" borderId="11" xfId="0" applyNumberFormat="1" applyFont="1" applyFill="1" applyBorder="1" applyAlignment="1">
      <alignment horizontal="right"/>
    </xf>
    <xf numFmtId="3" fontId="30" fillId="3" borderId="7" xfId="0" applyNumberFormat="1" applyFont="1" applyFill="1" applyBorder="1"/>
    <xf numFmtId="3" fontId="30" fillId="3" borderId="13" xfId="0" applyNumberFormat="1" applyFont="1" applyFill="1" applyBorder="1"/>
    <xf numFmtId="3" fontId="28" fillId="3" borderId="18" xfId="0" applyNumberFormat="1" applyFont="1" applyFill="1" applyBorder="1" applyAlignment="1">
      <alignment horizontal="right"/>
    </xf>
    <xf numFmtId="3" fontId="28" fillId="3" borderId="9" xfId="0" applyNumberFormat="1" applyFont="1" applyFill="1" applyBorder="1" applyAlignment="1">
      <alignment horizontal="right"/>
    </xf>
    <xf numFmtId="3" fontId="36" fillId="3" borderId="49" xfId="0" applyNumberFormat="1" applyFont="1" applyFill="1" applyBorder="1" applyAlignment="1" applyProtection="1">
      <alignment horizontal="right"/>
    </xf>
    <xf numFmtId="3" fontId="36" fillId="3" borderId="50" xfId="0" applyNumberFormat="1" applyFont="1" applyFill="1" applyBorder="1" applyAlignment="1" applyProtection="1">
      <alignment horizontal="right"/>
    </xf>
    <xf numFmtId="0" fontId="29" fillId="3" borderId="49" xfId="0" applyFont="1" applyFill="1" applyBorder="1" applyAlignment="1">
      <alignment horizontal="right"/>
    </xf>
    <xf numFmtId="3" fontId="29" fillId="3" borderId="17" xfId="0" applyNumberFormat="1" applyFont="1" applyFill="1" applyBorder="1" applyAlignment="1">
      <alignment horizontal="right"/>
    </xf>
    <xf numFmtId="3" fontId="36" fillId="3" borderId="46" xfId="0" applyNumberFormat="1" applyFont="1" applyFill="1" applyBorder="1" applyAlignment="1" applyProtection="1">
      <alignment horizontal="right"/>
    </xf>
    <xf numFmtId="3" fontId="36" fillId="3" borderId="25" xfId="0" applyNumberFormat="1" applyFont="1" applyFill="1" applyBorder="1" applyAlignment="1" applyProtection="1">
      <alignment horizontal="right"/>
    </xf>
    <xf numFmtId="0" fontId="29" fillId="3" borderId="46" xfId="0" applyFont="1" applyFill="1" applyBorder="1" applyAlignment="1">
      <alignment horizontal="right"/>
    </xf>
    <xf numFmtId="3" fontId="29" fillId="3" borderId="8" xfId="0" applyNumberFormat="1" applyFont="1" applyFill="1" applyBorder="1" applyAlignment="1">
      <alignment horizontal="right"/>
    </xf>
    <xf numFmtId="1" fontId="36" fillId="3" borderId="18" xfId="0" applyNumberFormat="1" applyFont="1" applyFill="1" applyBorder="1" applyAlignment="1" applyProtection="1">
      <alignment horizontal="right"/>
    </xf>
    <xf numFmtId="1" fontId="36" fillId="3" borderId="49" xfId="0" applyNumberFormat="1" applyFont="1" applyFill="1" applyBorder="1" applyAlignment="1" applyProtection="1">
      <alignment horizontal="right"/>
    </xf>
    <xf numFmtId="1" fontId="36" fillId="3" borderId="9" xfId="0" applyNumberFormat="1" applyFont="1" applyFill="1" applyBorder="1" applyAlignment="1" applyProtection="1">
      <alignment horizontal="right"/>
    </xf>
    <xf numFmtId="1" fontId="36" fillId="3" borderId="46" xfId="0" applyNumberFormat="1" applyFont="1" applyFill="1" applyBorder="1" applyAlignment="1" applyProtection="1">
      <alignment horizontal="right"/>
    </xf>
    <xf numFmtId="1" fontId="36" fillId="0" borderId="18" xfId="0" applyNumberFormat="1" applyFont="1" applyFill="1" applyBorder="1" applyAlignment="1" applyProtection="1">
      <alignment horizontal="right"/>
    </xf>
    <xf numFmtId="1" fontId="36" fillId="0" borderId="49" xfId="0" applyNumberFormat="1" applyFont="1" applyFill="1" applyBorder="1" applyAlignment="1" applyProtection="1">
      <alignment horizontal="right"/>
    </xf>
    <xf numFmtId="1" fontId="36" fillId="0" borderId="9" xfId="0" applyNumberFormat="1" applyFont="1" applyFill="1" applyBorder="1" applyAlignment="1" applyProtection="1">
      <alignment horizontal="right"/>
    </xf>
    <xf numFmtId="1" fontId="36" fillId="0" borderId="46" xfId="0" applyNumberFormat="1" applyFont="1" applyFill="1" applyBorder="1" applyAlignment="1" applyProtection="1">
      <alignment horizontal="right"/>
    </xf>
    <xf numFmtId="0" fontId="28" fillId="2" borderId="84" xfId="0" applyFont="1" applyFill="1" applyBorder="1" applyAlignment="1" applyProtection="1">
      <alignment horizontal="center" vertical="center"/>
    </xf>
    <xf numFmtId="0" fontId="28" fillId="2" borderId="58" xfId="0" applyFont="1" applyFill="1" applyBorder="1" applyAlignment="1" applyProtection="1">
      <alignment horizontal="center" vertical="center"/>
    </xf>
    <xf numFmtId="1" fontId="36" fillId="3" borderId="50" xfId="0" applyNumberFormat="1" applyFont="1" applyFill="1" applyBorder="1" applyAlignment="1" applyProtection="1">
      <alignment horizontal="right"/>
    </xf>
    <xf numFmtId="1" fontId="36" fillId="3" borderId="25" xfId="0" applyNumberFormat="1" applyFont="1" applyFill="1" applyBorder="1" applyAlignment="1" applyProtection="1">
      <alignment horizontal="right"/>
    </xf>
    <xf numFmtId="1" fontId="36" fillId="0" borderId="50" xfId="0" applyNumberFormat="1" applyFont="1" applyFill="1" applyBorder="1" applyAlignment="1" applyProtection="1">
      <alignment horizontal="right"/>
    </xf>
    <xf numFmtId="1" fontId="36" fillId="0" borderId="25" xfId="0" applyNumberFormat="1" applyFont="1" applyFill="1" applyBorder="1" applyAlignment="1" applyProtection="1">
      <alignment horizontal="right"/>
    </xf>
    <xf numFmtId="3" fontId="36" fillId="0" borderId="25" xfId="0" applyNumberFormat="1" applyFont="1" applyFill="1" applyBorder="1" applyAlignment="1" applyProtection="1">
      <alignment horizontal="right" wrapText="1"/>
    </xf>
    <xf numFmtId="3" fontId="28" fillId="27" borderId="2" xfId="0" applyNumberFormat="1" applyFont="1" applyFill="1" applyBorder="1" applyAlignment="1">
      <alignment vertical="center"/>
    </xf>
    <xf numFmtId="3" fontId="31" fillId="27" borderId="2" xfId="0" applyNumberFormat="1" applyFont="1" applyFill="1" applyBorder="1" applyAlignment="1">
      <alignment vertical="center"/>
    </xf>
    <xf numFmtId="3" fontId="31" fillId="27" borderId="28" xfId="0" applyNumberFormat="1" applyFont="1" applyFill="1" applyBorder="1" applyAlignment="1">
      <alignment vertical="center"/>
    </xf>
    <xf numFmtId="0" fontId="29" fillId="2" borderId="22" xfId="0" applyFont="1" applyFill="1" applyBorder="1" applyAlignment="1">
      <alignment vertical="center" wrapText="1"/>
    </xf>
    <xf numFmtId="0" fontId="29" fillId="2" borderId="6" xfId="0" applyFont="1" applyFill="1" applyBorder="1" applyAlignment="1">
      <alignment vertical="center" wrapText="1"/>
    </xf>
    <xf numFmtId="0" fontId="34" fillId="2" borderId="6" xfId="0" applyFont="1" applyFill="1" applyBorder="1" applyAlignment="1">
      <alignment vertical="center" wrapText="1"/>
    </xf>
    <xf numFmtId="0" fontId="29" fillId="2" borderId="26" xfId="0" applyFont="1" applyFill="1" applyBorder="1" applyAlignment="1">
      <alignment vertical="center" wrapText="1"/>
    </xf>
    <xf numFmtId="3" fontId="29" fillId="2" borderId="63" xfId="0" applyNumberFormat="1" applyFont="1" applyFill="1" applyBorder="1" applyAlignment="1">
      <alignment vertical="center" wrapText="1"/>
    </xf>
    <xf numFmtId="0" fontId="34" fillId="2" borderId="2" xfId="0" applyFont="1" applyFill="1" applyBorder="1" applyAlignment="1">
      <alignment vertical="center"/>
    </xf>
    <xf numFmtId="0" fontId="34" fillId="2" borderId="2" xfId="0" applyFont="1" applyFill="1" applyBorder="1" applyAlignment="1">
      <alignment vertical="center" wrapText="1"/>
    </xf>
    <xf numFmtId="3" fontId="55" fillId="2" borderId="2" xfId="0" applyNumberFormat="1" applyFont="1" applyFill="1" applyBorder="1" applyAlignment="1">
      <alignment horizontal="right" vertical="center" wrapText="1"/>
    </xf>
    <xf numFmtId="3" fontId="34" fillId="2" borderId="2" xfId="0" applyNumberFormat="1" applyFont="1" applyFill="1" applyBorder="1" applyAlignment="1">
      <alignment horizontal="right" vertical="center" wrapText="1"/>
    </xf>
    <xf numFmtId="3" fontId="29" fillId="2" borderId="2" xfId="0" applyNumberFormat="1" applyFont="1" applyFill="1" applyBorder="1" applyAlignment="1">
      <alignment horizontal="right" vertical="center" wrapText="1"/>
    </xf>
    <xf numFmtId="0" fontId="36" fillId="3" borderId="68" xfId="0" applyFont="1" applyFill="1" applyBorder="1" applyAlignment="1">
      <alignment horizontal="right"/>
    </xf>
    <xf numFmtId="0" fontId="36" fillId="2" borderId="69" xfId="0" applyFont="1" applyFill="1" applyBorder="1" applyAlignment="1">
      <alignment horizontal="right"/>
    </xf>
    <xf numFmtId="0" fontId="36" fillId="2" borderId="70" xfId="0" applyFont="1" applyFill="1" applyBorder="1" applyAlignment="1">
      <alignment horizontal="right"/>
    </xf>
    <xf numFmtId="0" fontId="27" fillId="2" borderId="69" xfId="0" applyFont="1" applyFill="1" applyBorder="1" applyAlignment="1">
      <alignment horizontal="right"/>
    </xf>
    <xf numFmtId="0" fontId="36" fillId="3" borderId="69" xfId="0" applyFont="1" applyFill="1" applyBorder="1" applyAlignment="1">
      <alignment horizontal="right"/>
    </xf>
    <xf numFmtId="3" fontId="36" fillId="3" borderId="2" xfId="0" applyNumberFormat="1" applyFont="1" applyFill="1" applyBorder="1" applyAlignment="1" applyProtection="1">
      <alignment horizontal="right"/>
    </xf>
    <xf numFmtId="0" fontId="33" fillId="14" borderId="22" xfId="0" applyFont="1" applyFill="1" applyBorder="1" applyAlignment="1">
      <alignment vertical="center"/>
    </xf>
    <xf numFmtId="3" fontId="29" fillId="2" borderId="7" xfId="0" applyNumberFormat="1" applyFont="1" applyFill="1" applyBorder="1" applyAlignment="1">
      <alignment wrapText="1"/>
    </xf>
    <xf numFmtId="3" fontId="29" fillId="2" borderId="20" xfId="0" applyNumberFormat="1" applyFont="1" applyFill="1" applyBorder="1" applyAlignment="1">
      <alignment horizontal="right" wrapText="1"/>
    </xf>
    <xf numFmtId="0" fontId="29" fillId="2" borderId="91" xfId="0" applyFont="1" applyFill="1" applyBorder="1" applyAlignment="1"/>
    <xf numFmtId="0" fontId="29" fillId="2" borderId="45" xfId="0" applyFont="1" applyFill="1" applyBorder="1" applyAlignment="1"/>
    <xf numFmtId="0" fontId="29" fillId="2" borderId="86" xfId="0" applyFont="1" applyFill="1" applyBorder="1" applyAlignment="1"/>
    <xf numFmtId="3" fontId="29" fillId="0" borderId="6" xfId="0" applyNumberFormat="1" applyFont="1" applyFill="1" applyBorder="1" applyAlignment="1">
      <alignment horizontal="right" wrapText="1"/>
    </xf>
    <xf numFmtId="3" fontId="54" fillId="3" borderId="86" xfId="0" applyNumberFormat="1" applyFont="1" applyFill="1" applyBorder="1" applyAlignment="1" applyProtection="1">
      <alignment horizontal="right" vertical="center" wrapText="1"/>
    </xf>
    <xf numFmtId="3" fontId="54" fillId="3" borderId="97" xfId="0" applyNumberFormat="1" applyFont="1" applyFill="1" applyBorder="1" applyAlignment="1" applyProtection="1">
      <alignment horizontal="right" vertical="center" wrapText="1"/>
    </xf>
    <xf numFmtId="3" fontId="36" fillId="3" borderId="97" xfId="0" applyNumberFormat="1" applyFont="1" applyFill="1" applyBorder="1" applyAlignment="1" applyProtection="1">
      <alignment horizontal="right" vertical="center" wrapText="1"/>
    </xf>
    <xf numFmtId="3" fontId="36" fillId="3" borderId="142" xfId="0" applyNumberFormat="1" applyFont="1" applyFill="1" applyBorder="1" applyAlignment="1" applyProtection="1">
      <alignment horizontal="right" vertical="center" wrapText="1"/>
    </xf>
    <xf numFmtId="0" fontId="28" fillId="21" borderId="28" xfId="0" applyFont="1" applyFill="1" applyBorder="1" applyAlignment="1">
      <alignment vertical="center" wrapText="1"/>
    </xf>
    <xf numFmtId="0" fontId="28" fillId="21" borderId="28" xfId="0" applyFont="1" applyFill="1" applyBorder="1" applyAlignment="1">
      <alignment vertical="center"/>
    </xf>
    <xf numFmtId="0" fontId="36" fillId="3" borderId="6" xfId="0" applyFont="1" applyFill="1" applyBorder="1" applyAlignment="1">
      <alignment horizontal="left" vertical="center" wrapText="1"/>
    </xf>
    <xf numFmtId="0" fontId="36" fillId="3" borderId="26" xfId="0" applyFont="1" applyFill="1" applyBorder="1" applyAlignment="1">
      <alignment horizontal="left" vertical="center" wrapText="1"/>
    </xf>
    <xf numFmtId="0" fontId="28" fillId="2" borderId="33" xfId="0" applyFont="1" applyFill="1" applyBorder="1" applyAlignment="1">
      <alignment horizontal="center" wrapText="1"/>
    </xf>
    <xf numFmtId="0" fontId="28" fillId="2" borderId="33" xfId="0" applyFont="1" applyFill="1" applyBorder="1" applyAlignment="1">
      <alignment horizontal="center" vertical="center" wrapText="1"/>
    </xf>
    <xf numFmtId="0" fontId="0" fillId="0" borderId="1" xfId="0" applyBorder="1"/>
    <xf numFmtId="0" fontId="28" fillId="2" borderId="35"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40" fillId="2" borderId="25" xfId="0" applyFont="1" applyFill="1" applyBorder="1" applyAlignment="1">
      <alignment horizontal="left"/>
    </xf>
    <xf numFmtId="0" fontId="9" fillId="3" borderId="0" xfId="0" applyFont="1" applyFill="1" applyBorder="1" applyAlignment="1">
      <alignment horizontal="left" wrapText="1"/>
    </xf>
    <xf numFmtId="0" fontId="9" fillId="2" borderId="1" xfId="0" applyFont="1" applyFill="1" applyBorder="1" applyAlignment="1">
      <alignment horizontal="left" wrapText="1"/>
    </xf>
    <xf numFmtId="0" fontId="28" fillId="2" borderId="2" xfId="0" applyFont="1" applyFill="1" applyBorder="1" applyAlignment="1">
      <alignment horizontal="right" vertical="top"/>
    </xf>
    <xf numFmtId="0" fontId="40" fillId="2" borderId="23" xfId="0" applyFont="1" applyFill="1" applyBorder="1" applyAlignment="1"/>
    <xf numFmtId="0" fontId="40" fillId="2" borderId="22" xfId="0" applyFont="1" applyFill="1" applyBorder="1" applyAlignment="1"/>
    <xf numFmtId="0" fontId="40" fillId="2" borderId="25" xfId="0" applyFont="1" applyFill="1" applyBorder="1" applyAlignment="1"/>
    <xf numFmtId="0" fontId="40" fillId="2" borderId="6" xfId="0" applyFont="1" applyFill="1" applyBorder="1" applyAlignment="1"/>
    <xf numFmtId="0" fontId="40" fillId="2" borderId="6" xfId="0" applyFont="1" applyFill="1" applyBorder="1" applyAlignment="1">
      <alignment horizontal="left"/>
    </xf>
    <xf numFmtId="0" fontId="40" fillId="2" borderId="50" xfId="0" applyFont="1" applyFill="1" applyBorder="1" applyAlignment="1"/>
    <xf numFmtId="0" fontId="40" fillId="2" borderId="25" xfId="0" applyFont="1" applyFill="1" applyBorder="1" applyAlignment="1">
      <alignment wrapText="1"/>
    </xf>
    <xf numFmtId="0" fontId="40" fillId="2" borderId="19" xfId="0" applyFont="1" applyFill="1" applyBorder="1" applyAlignment="1">
      <alignment wrapText="1"/>
    </xf>
    <xf numFmtId="0" fontId="40" fillId="2" borderId="50" xfId="0" applyFont="1" applyFill="1" applyBorder="1" applyAlignment="1">
      <alignment wrapText="1"/>
    </xf>
    <xf numFmtId="0" fontId="40" fillId="2" borderId="6" xfId="0" applyFont="1" applyFill="1" applyBorder="1" applyAlignment="1">
      <alignment wrapText="1"/>
    </xf>
    <xf numFmtId="0" fontId="40" fillId="2" borderId="0" xfId="0" applyFont="1" applyFill="1" applyBorder="1" applyAlignment="1">
      <alignment horizontal="left"/>
    </xf>
    <xf numFmtId="3" fontId="28" fillId="9" borderId="18" xfId="0" applyNumberFormat="1" applyFont="1" applyFill="1" applyBorder="1" applyAlignment="1">
      <alignment horizontal="right"/>
    </xf>
    <xf numFmtId="3" fontId="28" fillId="9" borderId="32" xfId="0" applyNumberFormat="1" applyFont="1" applyFill="1" applyBorder="1" applyAlignment="1">
      <alignment horizontal="right"/>
    </xf>
    <xf numFmtId="3" fontId="37" fillId="9" borderId="48" xfId="0" applyNumberFormat="1" applyFont="1" applyFill="1" applyBorder="1" applyAlignment="1" applyProtection="1">
      <alignment horizontal="right"/>
    </xf>
    <xf numFmtId="0" fontId="30" fillId="0" borderId="6" xfId="0" quotePrefix="1" applyFont="1" applyFill="1" applyBorder="1" applyAlignment="1">
      <alignment vertical="center" wrapText="1"/>
    </xf>
    <xf numFmtId="0" fontId="30" fillId="0" borderId="14" xfId="0" quotePrefix="1" applyFont="1" applyFill="1" applyBorder="1" applyAlignment="1">
      <alignment vertical="center"/>
    </xf>
    <xf numFmtId="0" fontId="30" fillId="0" borderId="6" xfId="0" quotePrefix="1" applyFont="1" applyFill="1" applyBorder="1" applyAlignment="1">
      <alignment vertical="center"/>
    </xf>
    <xf numFmtId="0" fontId="28" fillId="2" borderId="31" xfId="0" applyFont="1" applyFill="1" applyBorder="1" applyAlignment="1">
      <alignment horizontal="right" vertical="center" wrapText="1"/>
    </xf>
    <xf numFmtId="0" fontId="28" fillId="2" borderId="30" xfId="0" applyFont="1" applyFill="1" applyBorder="1" applyAlignment="1">
      <alignment vertical="center"/>
    </xf>
    <xf numFmtId="0" fontId="29" fillId="0" borderId="6" xfId="0" applyFont="1" applyFill="1" applyBorder="1" applyAlignment="1">
      <alignment vertical="center"/>
    </xf>
    <xf numFmtId="0" fontId="29" fillId="0" borderId="15" xfId="0" applyFont="1" applyFill="1" applyBorder="1" applyAlignment="1">
      <alignment vertical="center"/>
    </xf>
    <xf numFmtId="0" fontId="33" fillId="5" borderId="57" xfId="0" applyFont="1" applyFill="1" applyBorder="1" applyAlignment="1">
      <alignment vertical="center"/>
    </xf>
    <xf numFmtId="0" fontId="29" fillId="0" borderId="10" xfId="0" applyFont="1" applyFill="1" applyBorder="1" applyAlignment="1">
      <alignment vertical="center"/>
    </xf>
    <xf numFmtId="0" fontId="33" fillId="6" borderId="57" xfId="0" applyFont="1" applyFill="1" applyBorder="1" applyAlignment="1">
      <alignment vertical="center"/>
    </xf>
    <xf numFmtId="0" fontId="33" fillId="7" borderId="57" xfId="0" applyFont="1" applyFill="1" applyBorder="1" applyAlignment="1">
      <alignment vertical="center"/>
    </xf>
    <xf numFmtId="0" fontId="33" fillId="10" borderId="57" xfId="0" applyFont="1" applyFill="1" applyBorder="1" applyAlignment="1">
      <alignment horizontal="left" vertical="center" wrapText="1"/>
    </xf>
    <xf numFmtId="0" fontId="30" fillId="0" borderId="10" xfId="0" applyFont="1" applyFill="1" applyBorder="1" applyAlignment="1">
      <alignment vertical="center"/>
    </xf>
    <xf numFmtId="0" fontId="40" fillId="2" borderId="148" xfId="0" applyFont="1" applyFill="1" applyBorder="1" applyAlignment="1"/>
    <xf numFmtId="3" fontId="36" fillId="0" borderId="45" xfId="0" applyNumberFormat="1" applyFont="1" applyFill="1" applyBorder="1" applyAlignment="1" applyProtection="1">
      <alignment horizontal="right" wrapText="1"/>
    </xf>
    <xf numFmtId="3" fontId="36" fillId="0" borderId="46" xfId="0" applyNumberFormat="1" applyFont="1" applyFill="1" applyBorder="1" applyAlignment="1" applyProtection="1">
      <alignment wrapText="1"/>
    </xf>
    <xf numFmtId="0" fontId="40" fillId="2" borderId="2" xfId="0" applyFont="1" applyFill="1" applyBorder="1" applyAlignment="1">
      <alignment horizontal="left"/>
    </xf>
    <xf numFmtId="3" fontId="49" fillId="3" borderId="2" xfId="0" applyNumberFormat="1" applyFont="1" applyFill="1" applyBorder="1" applyAlignment="1">
      <alignment horizontal="right"/>
    </xf>
    <xf numFmtId="3" fontId="28" fillId="3" borderId="2" xfId="0" applyNumberFormat="1" applyFont="1" applyFill="1" applyBorder="1" applyAlignment="1">
      <alignment horizontal="right"/>
    </xf>
    <xf numFmtId="0" fontId="40" fillId="3" borderId="2" xfId="0" applyFont="1" applyFill="1" applyBorder="1" applyAlignment="1">
      <alignment horizontal="left"/>
    </xf>
    <xf numFmtId="0" fontId="40" fillId="3" borderId="2" xfId="0" applyFont="1" applyFill="1" applyBorder="1" applyAlignment="1"/>
    <xf numFmtId="20" fontId="0" fillId="0" borderId="0" xfId="0" applyNumberFormat="1"/>
    <xf numFmtId="3" fontId="36" fillId="3" borderId="18" xfId="0" applyNumberFormat="1" applyFont="1" applyFill="1" applyBorder="1" applyAlignment="1" applyProtection="1">
      <alignment horizontal="right"/>
    </xf>
    <xf numFmtId="3" fontId="36" fillId="3" borderId="9" xfId="0" applyNumberFormat="1" applyFont="1" applyFill="1" applyBorder="1" applyAlignment="1" applyProtection="1">
      <alignment horizontal="right"/>
    </xf>
    <xf numFmtId="3" fontId="43" fillId="4" borderId="73" xfId="0" applyNumberFormat="1" applyFont="1" applyFill="1" applyBorder="1" applyAlignment="1">
      <alignment horizontal="center" vertical="center" wrapText="1"/>
    </xf>
    <xf numFmtId="3" fontId="28" fillId="12" borderId="34" xfId="0" applyNumberFormat="1" applyFont="1" applyFill="1" applyBorder="1" applyAlignment="1"/>
    <xf numFmtId="3" fontId="28" fillId="12" borderId="9" xfId="0" applyNumberFormat="1" applyFont="1" applyFill="1" applyBorder="1" applyAlignment="1"/>
    <xf numFmtId="3" fontId="28" fillId="12" borderId="35" xfId="0" applyNumberFormat="1" applyFont="1" applyFill="1" applyBorder="1" applyAlignment="1"/>
    <xf numFmtId="3" fontId="29" fillId="2" borderId="24" xfId="0" applyNumberFormat="1" applyFont="1" applyFill="1" applyBorder="1" applyAlignment="1">
      <alignment vertical="center" wrapText="1"/>
    </xf>
    <xf numFmtId="3" fontId="29" fillId="2" borderId="9" xfId="0" applyNumberFormat="1" applyFont="1" applyFill="1" applyBorder="1" applyAlignment="1">
      <alignment vertical="center" wrapText="1"/>
    </xf>
    <xf numFmtId="3" fontId="29" fillId="0" borderId="9" xfId="0" applyNumberFormat="1" applyFont="1" applyFill="1" applyBorder="1" applyAlignment="1">
      <alignment vertical="center" wrapText="1"/>
    </xf>
    <xf numFmtId="3" fontId="29" fillId="2" borderId="52" xfId="0" applyNumberFormat="1" applyFont="1" applyFill="1" applyBorder="1" applyAlignment="1">
      <alignment vertical="center" wrapText="1"/>
    </xf>
    <xf numFmtId="3" fontId="28" fillId="12" borderId="35" xfId="0" applyNumberFormat="1" applyFont="1" applyFill="1" applyBorder="1" applyAlignment="1">
      <alignment vertical="center"/>
    </xf>
    <xf numFmtId="3" fontId="28" fillId="9" borderId="0" xfId="0" applyNumberFormat="1" applyFont="1" applyFill="1" applyBorder="1" applyAlignment="1">
      <alignment horizontal="right"/>
    </xf>
    <xf numFmtId="0" fontId="29" fillId="3" borderId="2" xfId="0" applyFont="1" applyFill="1" applyBorder="1" applyAlignment="1">
      <alignment horizontal="right"/>
    </xf>
    <xf numFmtId="3" fontId="37" fillId="9" borderId="79" xfId="0" applyNumberFormat="1" applyFont="1" applyFill="1" applyBorder="1" applyAlignment="1" applyProtection="1">
      <alignment horizontal="right"/>
    </xf>
    <xf numFmtId="0" fontId="27" fillId="0" borderId="0" xfId="0" applyFont="1" applyAlignment="1">
      <alignment vertical="center"/>
    </xf>
    <xf numFmtId="0" fontId="27" fillId="0" borderId="1" xfId="0" applyFont="1" applyBorder="1" applyAlignment="1">
      <alignment vertical="center"/>
    </xf>
    <xf numFmtId="0" fontId="29" fillId="2" borderId="15" xfId="0" applyFont="1" applyFill="1" applyBorder="1" applyAlignment="1" applyProtection="1">
      <alignment vertical="center"/>
    </xf>
    <xf numFmtId="0" fontId="27" fillId="0" borderId="15" xfId="0" applyFont="1" applyBorder="1" applyAlignment="1">
      <alignment vertical="center"/>
    </xf>
    <xf numFmtId="0" fontId="40" fillId="2" borderId="0" xfId="0" applyFont="1" applyFill="1" applyBorder="1" applyAlignment="1" applyProtection="1"/>
    <xf numFmtId="0" fontId="40" fillId="2" borderId="0" xfId="0" applyFont="1" applyFill="1" applyBorder="1" applyAlignment="1"/>
    <xf numFmtId="0" fontId="29" fillId="2" borderId="14" xfId="0" applyFont="1" applyFill="1" applyBorder="1" applyAlignment="1">
      <alignment vertical="center" wrapText="1"/>
    </xf>
    <xf numFmtId="3" fontId="27" fillId="0" borderId="119" xfId="0" applyNumberFormat="1" applyFont="1" applyBorder="1" applyAlignment="1">
      <alignment vertical="center"/>
    </xf>
    <xf numFmtId="3" fontId="27" fillId="0" borderId="77" xfId="0" applyNumberFormat="1" applyFont="1" applyBorder="1" applyAlignment="1">
      <alignment vertical="center"/>
    </xf>
    <xf numFmtId="3" fontId="27" fillId="0" borderId="83" xfId="0" applyNumberFormat="1" applyFont="1" applyBorder="1" applyAlignment="1">
      <alignment vertical="center"/>
    </xf>
    <xf numFmtId="3" fontId="27" fillId="0" borderId="1" xfId="0" applyNumberFormat="1" applyFont="1" applyBorder="1" applyAlignment="1">
      <alignment vertical="center"/>
    </xf>
    <xf numFmtId="3" fontId="27" fillId="0" borderId="110" xfId="0" applyNumberFormat="1" applyFont="1" applyBorder="1" applyAlignment="1">
      <alignment vertical="center"/>
    </xf>
    <xf numFmtId="3" fontId="36" fillId="0" borderId="44" xfId="0" applyNumberFormat="1" applyFont="1" applyFill="1" applyBorder="1" applyAlignment="1" applyProtection="1">
      <alignment vertical="center" wrapText="1"/>
    </xf>
    <xf numFmtId="3" fontId="29" fillId="2" borderId="44" xfId="0" applyNumberFormat="1" applyFont="1" applyFill="1" applyBorder="1" applyAlignment="1">
      <alignment vertical="center" wrapText="1"/>
    </xf>
    <xf numFmtId="3" fontId="29" fillId="2" borderId="51" xfId="0" applyNumberFormat="1" applyFont="1" applyFill="1" applyBorder="1" applyAlignment="1">
      <alignment vertical="center" wrapText="1"/>
    </xf>
    <xf numFmtId="3" fontId="27" fillId="0" borderId="121" xfId="0" applyNumberFormat="1" applyFont="1" applyBorder="1" applyAlignment="1">
      <alignment vertical="center"/>
    </xf>
    <xf numFmtId="3" fontId="27" fillId="0" borderId="122" xfId="0" applyNumberFormat="1" applyFont="1" applyBorder="1" applyAlignment="1">
      <alignment vertical="center"/>
    </xf>
    <xf numFmtId="3" fontId="27" fillId="0" borderId="123" xfId="0" applyNumberFormat="1" applyFont="1" applyBorder="1" applyAlignment="1">
      <alignment vertical="center"/>
    </xf>
    <xf numFmtId="3" fontId="27" fillId="0" borderId="124" xfId="0" applyNumberFormat="1" applyFont="1" applyBorder="1" applyAlignment="1">
      <alignment vertical="center"/>
    </xf>
    <xf numFmtId="3" fontId="27" fillId="0" borderId="125" xfId="0" applyNumberFormat="1" applyFont="1" applyBorder="1" applyAlignment="1">
      <alignment vertical="center"/>
    </xf>
    <xf numFmtId="3" fontId="36" fillId="0" borderId="46" xfId="0" applyNumberFormat="1" applyFont="1" applyFill="1" applyBorder="1" applyAlignment="1" applyProtection="1">
      <alignment vertical="center" wrapText="1"/>
    </xf>
    <xf numFmtId="3" fontId="29" fillId="2" borderId="46" xfId="0" applyNumberFormat="1" applyFont="1" applyFill="1" applyBorder="1" applyAlignment="1">
      <alignment vertical="center" wrapText="1"/>
    </xf>
    <xf numFmtId="3" fontId="29" fillId="2" borderId="8" xfId="0" applyNumberFormat="1" applyFont="1" applyFill="1" applyBorder="1" applyAlignment="1">
      <alignment vertical="center" wrapText="1"/>
    </xf>
    <xf numFmtId="3" fontId="27" fillId="0" borderId="120" xfId="0" applyNumberFormat="1" applyFont="1" applyBorder="1" applyAlignment="1">
      <alignment vertical="center"/>
    </xf>
    <xf numFmtId="3" fontId="27" fillId="0" borderId="115" xfId="0" applyNumberFormat="1" applyFont="1" applyBorder="1" applyAlignment="1">
      <alignment vertical="center"/>
    </xf>
    <xf numFmtId="3" fontId="27" fillId="0" borderId="87" xfId="0" applyNumberFormat="1" applyFont="1" applyBorder="1" applyAlignment="1">
      <alignment vertical="center"/>
    </xf>
    <xf numFmtId="3" fontId="27" fillId="0" borderId="0" xfId="0" applyNumberFormat="1" applyFont="1" applyBorder="1" applyAlignment="1">
      <alignment vertical="center"/>
    </xf>
    <xf numFmtId="3" fontId="27" fillId="0" borderId="59" xfId="0" applyNumberFormat="1" applyFont="1" applyBorder="1" applyAlignment="1">
      <alignment vertical="center"/>
    </xf>
    <xf numFmtId="3" fontId="27" fillId="0" borderId="126" xfId="0" applyNumberFormat="1" applyFont="1" applyBorder="1" applyAlignment="1">
      <alignment vertical="center"/>
    </xf>
    <xf numFmtId="3" fontId="27" fillId="0" borderId="127" xfId="0" applyNumberFormat="1" applyFont="1" applyBorder="1" applyAlignment="1">
      <alignment vertical="center"/>
    </xf>
    <xf numFmtId="3" fontId="27" fillId="0" borderId="128" xfId="0" applyNumberFormat="1" applyFont="1" applyBorder="1" applyAlignment="1">
      <alignment vertical="center"/>
    </xf>
    <xf numFmtId="3" fontId="27" fillId="0" borderId="129" xfId="0" applyNumberFormat="1" applyFont="1" applyBorder="1" applyAlignment="1">
      <alignment vertical="center"/>
    </xf>
    <xf numFmtId="3" fontId="27" fillId="0" borderId="130" xfId="0" applyNumberFormat="1" applyFont="1" applyBorder="1" applyAlignment="1">
      <alignment vertical="center"/>
    </xf>
    <xf numFmtId="3" fontId="36" fillId="0" borderId="78" xfId="0" applyNumberFormat="1" applyFont="1" applyFill="1" applyBorder="1" applyAlignment="1" applyProtection="1">
      <alignment vertical="center" wrapText="1"/>
    </xf>
    <xf numFmtId="3" fontId="29" fillId="2" borderId="55" xfId="0" applyNumberFormat="1" applyFont="1" applyFill="1" applyBorder="1" applyAlignment="1">
      <alignment vertical="center" wrapText="1"/>
    </xf>
    <xf numFmtId="3" fontId="29" fillId="2" borderId="54" xfId="0" applyNumberFormat="1" applyFont="1" applyFill="1" applyBorder="1" applyAlignment="1">
      <alignment vertical="center" wrapText="1"/>
    </xf>
    <xf numFmtId="3" fontId="37" fillId="17" borderId="84" xfId="0" applyNumberFormat="1" applyFont="1" applyFill="1" applyBorder="1" applyAlignment="1" applyProtection="1">
      <alignment vertical="center" wrapText="1"/>
    </xf>
    <xf numFmtId="3" fontId="37" fillId="17" borderId="58" xfId="0" applyNumberFormat="1" applyFont="1" applyFill="1" applyBorder="1" applyAlignment="1" applyProtection="1">
      <alignment vertical="center" wrapText="1"/>
    </xf>
    <xf numFmtId="0" fontId="40" fillId="0" borderId="0" xfId="5" applyFont="1" applyBorder="1" applyAlignment="1"/>
    <xf numFmtId="0" fontId="40" fillId="0" borderId="33" xfId="5" applyFont="1" applyBorder="1" applyAlignment="1"/>
    <xf numFmtId="0" fontId="29" fillId="2" borderId="22" xfId="0" applyFont="1" applyFill="1" applyBorder="1" applyAlignment="1">
      <alignment vertical="center"/>
    </xf>
    <xf numFmtId="0" fontId="29" fillId="2" borderId="30" xfId="0" applyFont="1" applyFill="1" applyBorder="1" applyAlignment="1">
      <alignment vertical="center"/>
    </xf>
    <xf numFmtId="0" fontId="29" fillId="2" borderId="26" xfId="0" applyFont="1" applyFill="1" applyBorder="1" applyAlignment="1">
      <alignment vertical="center"/>
    </xf>
    <xf numFmtId="0" fontId="28" fillId="23" borderId="28" xfId="0" applyFont="1" applyFill="1" applyBorder="1" applyAlignment="1">
      <alignment horizontal="left"/>
    </xf>
    <xf numFmtId="0" fontId="28" fillId="2" borderId="97" xfId="0" applyFont="1" applyFill="1" applyBorder="1" applyAlignment="1">
      <alignment horizontal="center" wrapText="1"/>
    </xf>
    <xf numFmtId="3" fontId="28" fillId="0" borderId="2" xfId="0" applyNumberFormat="1" applyFont="1" applyFill="1" applyBorder="1" applyAlignment="1">
      <alignment horizontal="right"/>
    </xf>
    <xf numFmtId="0" fontId="37" fillId="4" borderId="30" xfId="0" applyFont="1" applyFill="1" applyBorder="1" applyAlignment="1">
      <alignment horizontal="left" vertical="center" wrapText="1"/>
    </xf>
    <xf numFmtId="0" fontId="70" fillId="3" borderId="0" xfId="0" applyFont="1" applyFill="1"/>
    <xf numFmtId="0" fontId="28" fillId="2" borderId="5" xfId="0" applyFont="1" applyFill="1" applyBorder="1" applyAlignment="1">
      <alignment horizontal="center" vertical="center" wrapText="1"/>
    </xf>
    <xf numFmtId="0" fontId="28" fillId="2" borderId="33" xfId="0" applyFont="1" applyFill="1" applyBorder="1" applyAlignment="1">
      <alignment horizontal="center" wrapText="1"/>
    </xf>
    <xf numFmtId="0" fontId="28" fillId="2" borderId="33" xfId="0" applyFont="1" applyFill="1" applyBorder="1" applyAlignment="1">
      <alignment horizontal="center" vertical="center" wrapText="1"/>
    </xf>
    <xf numFmtId="3" fontId="28" fillId="9" borderId="35" xfId="0" applyNumberFormat="1" applyFont="1" applyFill="1" applyBorder="1" applyAlignment="1">
      <alignment horizontal="right"/>
    </xf>
    <xf numFmtId="0" fontId="40" fillId="2" borderId="6" xfId="0" applyFont="1" applyFill="1" applyBorder="1" applyAlignment="1">
      <alignment vertical="center"/>
    </xf>
    <xf numFmtId="3" fontId="28" fillId="3" borderId="27" xfId="0" applyNumberFormat="1" applyFont="1" applyFill="1" applyBorder="1" applyAlignment="1">
      <alignment horizontal="right"/>
    </xf>
    <xf numFmtId="1" fontId="36" fillId="3" borderId="47" xfId="0" applyNumberFormat="1" applyFont="1" applyFill="1" applyBorder="1" applyAlignment="1" applyProtection="1">
      <alignment horizontal="right"/>
    </xf>
    <xf numFmtId="1" fontId="36" fillId="3" borderId="78" xfId="0" applyNumberFormat="1" applyFont="1" applyFill="1" applyBorder="1" applyAlignment="1" applyProtection="1">
      <alignment horizontal="right"/>
    </xf>
    <xf numFmtId="1" fontId="36" fillId="3" borderId="27" xfId="0" applyNumberFormat="1" applyFont="1" applyFill="1" applyBorder="1" applyAlignment="1" applyProtection="1">
      <alignment horizontal="right"/>
    </xf>
    <xf numFmtId="3" fontId="36" fillId="3" borderId="78" xfId="0" applyNumberFormat="1" applyFont="1" applyFill="1" applyBorder="1" applyAlignment="1" applyProtection="1">
      <alignment horizontal="right"/>
    </xf>
    <xf numFmtId="3" fontId="36" fillId="3" borderId="27" xfId="0" applyNumberFormat="1" applyFont="1" applyFill="1" applyBorder="1" applyAlignment="1" applyProtection="1">
      <alignment horizontal="right"/>
    </xf>
    <xf numFmtId="0" fontId="29" fillId="3" borderId="78" xfId="0" applyFont="1" applyFill="1" applyBorder="1" applyAlignment="1">
      <alignment horizontal="right"/>
    </xf>
    <xf numFmtId="3" fontId="29" fillId="3" borderId="81" xfId="0" applyNumberFormat="1" applyFont="1" applyFill="1" applyBorder="1" applyAlignment="1">
      <alignment horizontal="right"/>
    </xf>
    <xf numFmtId="0" fontId="40" fillId="0" borderId="2" xfId="0" applyFont="1" applyFill="1" applyBorder="1" applyAlignment="1">
      <alignment horizontal="left" wrapText="1"/>
    </xf>
    <xf numFmtId="1" fontId="36" fillId="3" borderId="2" xfId="0" applyNumberFormat="1" applyFont="1" applyFill="1" applyBorder="1" applyAlignment="1" applyProtection="1">
      <alignment horizontal="right"/>
    </xf>
    <xf numFmtId="3" fontId="28" fillId="3" borderId="4" xfId="0" applyNumberFormat="1" applyFont="1" applyFill="1" applyBorder="1" applyAlignment="1">
      <alignment horizontal="right"/>
    </xf>
    <xf numFmtId="1" fontId="36" fillId="3" borderId="0" xfId="0" applyNumberFormat="1" applyFont="1" applyFill="1" applyBorder="1" applyAlignment="1" applyProtection="1">
      <alignment horizontal="right"/>
    </xf>
    <xf numFmtId="1" fontId="36" fillId="3" borderId="87" xfId="0" applyNumberFormat="1" applyFont="1" applyFill="1" applyBorder="1" applyAlignment="1" applyProtection="1">
      <alignment horizontal="right"/>
    </xf>
    <xf numFmtId="3" fontId="36" fillId="3" borderId="87" xfId="0" applyNumberFormat="1" applyFont="1" applyFill="1" applyBorder="1" applyAlignment="1" applyProtection="1">
      <alignment horizontal="right"/>
    </xf>
    <xf numFmtId="3" fontId="36" fillId="3" borderId="0" xfId="0" applyNumberFormat="1" applyFont="1" applyFill="1" applyBorder="1" applyAlignment="1" applyProtection="1">
      <alignment horizontal="right"/>
    </xf>
    <xf numFmtId="0" fontId="29" fillId="3" borderId="87" xfId="0" applyFont="1" applyFill="1" applyBorder="1" applyAlignment="1">
      <alignment horizontal="right"/>
    </xf>
    <xf numFmtId="3" fontId="29" fillId="3" borderId="142" xfId="0" applyNumberFormat="1" applyFont="1" applyFill="1" applyBorder="1" applyAlignment="1">
      <alignment horizontal="right"/>
    </xf>
    <xf numFmtId="3" fontId="28" fillId="9" borderId="9" xfId="0" applyNumberFormat="1" applyFont="1" applyFill="1" applyBorder="1" applyAlignment="1">
      <alignment horizontal="right"/>
    </xf>
    <xf numFmtId="3" fontId="28" fillId="3" borderId="32" xfId="0" applyNumberFormat="1" applyFont="1" applyFill="1" applyBorder="1" applyAlignment="1">
      <alignment horizontal="right"/>
    </xf>
    <xf numFmtId="3" fontId="36" fillId="3" borderId="32" xfId="0" applyNumberFormat="1" applyFont="1" applyFill="1" applyBorder="1" applyAlignment="1" applyProtection="1">
      <alignment horizontal="right"/>
    </xf>
    <xf numFmtId="3" fontId="0" fillId="0" borderId="0" xfId="0" applyNumberFormat="1"/>
    <xf numFmtId="3" fontId="36" fillId="3" borderId="5" xfId="0" applyNumberFormat="1" applyFont="1" applyFill="1" applyBorder="1" applyAlignment="1" applyProtection="1"/>
    <xf numFmtId="3" fontId="36" fillId="3" borderId="33" xfId="0" applyNumberFormat="1" applyFont="1" applyFill="1" applyBorder="1" applyAlignment="1" applyProtection="1"/>
    <xf numFmtId="3" fontId="36" fillId="3" borderId="30" xfId="0" applyNumberFormat="1" applyFont="1" applyFill="1" applyBorder="1" applyAlignment="1" applyProtection="1"/>
    <xf numFmtId="0" fontId="29" fillId="2" borderId="7" xfId="0" applyNumberFormat="1" applyFont="1" applyFill="1" applyBorder="1" applyAlignment="1">
      <alignment wrapText="1"/>
    </xf>
    <xf numFmtId="3" fontId="36" fillId="0" borderId="152" xfId="0" applyNumberFormat="1" applyFont="1" applyFill="1" applyBorder="1" applyAlignment="1" applyProtection="1">
      <alignment horizontal="right" wrapText="1"/>
    </xf>
    <xf numFmtId="3" fontId="29" fillId="0" borderId="152" xfId="0" applyNumberFormat="1" applyFont="1" applyFill="1" applyBorder="1" applyAlignment="1">
      <alignment horizontal="right" wrapText="1"/>
    </xf>
    <xf numFmtId="3" fontId="29" fillId="0" borderId="153" xfId="0" applyNumberFormat="1" applyFont="1" applyFill="1" applyBorder="1" applyAlignment="1">
      <alignment horizontal="right" wrapText="1"/>
    </xf>
    <xf numFmtId="0" fontId="29" fillId="2" borderId="6" xfId="0" quotePrefix="1" applyFont="1" applyFill="1" applyBorder="1" applyAlignment="1">
      <alignment vertical="center" wrapText="1"/>
    </xf>
    <xf numFmtId="0" fontId="28" fillId="13" borderId="34" xfId="0" applyFont="1" applyFill="1" applyBorder="1" applyAlignment="1">
      <alignment horizontal="center"/>
    </xf>
    <xf numFmtId="0" fontId="27" fillId="0" borderId="33" xfId="0" applyFont="1" applyBorder="1" applyAlignment="1">
      <alignment vertical="center"/>
    </xf>
    <xf numFmtId="0" fontId="27" fillId="0" borderId="0" xfId="0" applyFont="1" applyBorder="1" applyAlignment="1">
      <alignment vertical="center"/>
    </xf>
    <xf numFmtId="0" fontId="27" fillId="0" borderId="15" xfId="0" applyFont="1" applyFill="1" applyBorder="1" applyAlignment="1">
      <alignment vertical="center"/>
    </xf>
    <xf numFmtId="0" fontId="29" fillId="2" borderId="30" xfId="0" applyFont="1" applyFill="1" applyBorder="1" applyAlignment="1" applyProtection="1">
      <alignment vertical="center"/>
    </xf>
    <xf numFmtId="3" fontId="29" fillId="0" borderId="151" xfId="0" applyNumberFormat="1" applyFont="1" applyFill="1" applyBorder="1" applyAlignment="1" applyProtection="1">
      <alignment horizontal="right" wrapText="1"/>
    </xf>
    <xf numFmtId="3" fontId="29" fillId="0" borderId="152" xfId="0" applyNumberFormat="1" applyFont="1" applyFill="1" applyBorder="1" applyAlignment="1" applyProtection="1">
      <alignment horizontal="right" wrapText="1"/>
    </xf>
    <xf numFmtId="0" fontId="0" fillId="3" borderId="0" xfId="0" quotePrefix="1" applyFill="1" applyBorder="1"/>
    <xf numFmtId="0" fontId="28" fillId="0" borderId="67" xfId="0" applyFont="1" applyBorder="1" applyAlignment="1">
      <alignment horizontal="center"/>
    </xf>
    <xf numFmtId="0" fontId="28" fillId="2" borderId="35"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1" xfId="0" applyFont="1" applyFill="1" applyBorder="1" applyAlignment="1">
      <alignment horizontal="right" wrapText="1"/>
    </xf>
    <xf numFmtId="0" fontId="28" fillId="2" borderId="31" xfId="0" applyFont="1" applyFill="1" applyBorder="1" applyAlignment="1">
      <alignment horizontal="right" wrapText="1"/>
    </xf>
    <xf numFmtId="0" fontId="28" fillId="2" borderId="28" xfId="0" applyFont="1" applyFill="1" applyBorder="1" applyAlignment="1">
      <alignment horizontal="center" vertical="center" wrapText="1"/>
    </xf>
    <xf numFmtId="1" fontId="0" fillId="3" borderId="0" xfId="0" applyNumberFormat="1" applyFill="1"/>
    <xf numFmtId="168" fontId="0" fillId="0" borderId="0" xfId="0" applyNumberFormat="1"/>
    <xf numFmtId="9" fontId="0" fillId="0" borderId="0" xfId="0" applyNumberFormat="1"/>
    <xf numFmtId="1" fontId="0" fillId="0" borderId="0" xfId="0" applyNumberFormat="1"/>
    <xf numFmtId="0" fontId="25" fillId="0" borderId="0" xfId="0" applyFont="1"/>
    <xf numFmtId="9" fontId="0" fillId="0" borderId="0" xfId="0" applyNumberFormat="1" applyBorder="1"/>
    <xf numFmtId="3" fontId="0" fillId="3" borderId="0" xfId="0" applyNumberFormat="1" applyFill="1"/>
    <xf numFmtId="3" fontId="0" fillId="3" borderId="0" xfId="0" applyNumberFormat="1" applyFill="1" applyBorder="1"/>
    <xf numFmtId="0" fontId="29" fillId="3" borderId="28" xfId="0" applyFont="1" applyFill="1" applyBorder="1" applyAlignment="1" applyProtection="1">
      <alignment horizontal="left"/>
    </xf>
    <xf numFmtId="3" fontId="36" fillId="3" borderId="32" xfId="0" applyNumberFormat="1" applyFont="1" applyFill="1" applyBorder="1" applyAlignment="1" applyProtection="1"/>
    <xf numFmtId="3" fontId="36" fillId="3" borderId="0" xfId="0" applyNumberFormat="1" applyFont="1" applyFill="1" applyBorder="1" applyAlignment="1" applyProtection="1"/>
    <xf numFmtId="3" fontId="36" fillId="3" borderId="15" xfId="0" applyNumberFormat="1" applyFont="1" applyFill="1" applyBorder="1" applyAlignment="1" applyProtection="1"/>
    <xf numFmtId="3" fontId="28" fillId="9" borderId="72" xfId="0" applyNumberFormat="1" applyFont="1" applyFill="1" applyBorder="1" applyAlignment="1">
      <alignment horizontal="right"/>
    </xf>
    <xf numFmtId="3" fontId="29" fillId="2" borderId="6" xfId="0" applyNumberFormat="1" applyFont="1" applyFill="1" applyBorder="1" applyAlignment="1">
      <alignment horizontal="right" wrapText="1"/>
    </xf>
    <xf numFmtId="3" fontId="29" fillId="2" borderId="22" xfId="0" applyNumberFormat="1" applyFont="1" applyFill="1" applyBorder="1" applyAlignment="1">
      <alignment horizontal="right" wrapText="1"/>
    </xf>
    <xf numFmtId="3" fontId="47" fillId="0" borderId="25" xfId="0" applyNumberFormat="1" applyFont="1" applyFill="1" applyBorder="1" applyAlignment="1" applyProtection="1">
      <alignment horizontal="right" wrapText="1"/>
    </xf>
    <xf numFmtId="3" fontId="29" fillId="2" borderId="26" xfId="0" applyNumberFormat="1" applyFont="1" applyFill="1" applyBorder="1" applyAlignment="1">
      <alignment horizontal="right" wrapText="1"/>
    </xf>
    <xf numFmtId="3" fontId="34" fillId="0" borderId="6" xfId="0" applyNumberFormat="1" applyFont="1" applyFill="1" applyBorder="1" applyAlignment="1">
      <alignment horizontal="right" wrapText="1"/>
    </xf>
    <xf numFmtId="3" fontId="29" fillId="0" borderId="22" xfId="0" applyNumberFormat="1" applyFont="1" applyFill="1" applyBorder="1" applyAlignment="1">
      <alignment horizontal="right" wrapText="1"/>
    </xf>
    <xf numFmtId="3" fontId="29" fillId="3" borderId="2" xfId="0" applyNumberFormat="1" applyFont="1" applyFill="1" applyBorder="1" applyAlignment="1">
      <alignment horizontal="right"/>
    </xf>
    <xf numFmtId="3" fontId="29" fillId="0" borderId="25" xfId="0" applyNumberFormat="1" applyFont="1" applyFill="1" applyBorder="1" applyAlignment="1">
      <alignment horizontal="right"/>
    </xf>
    <xf numFmtId="3" fontId="28" fillId="9" borderId="35" xfId="0" applyNumberFormat="1" applyFont="1" applyFill="1" applyBorder="1" applyAlignment="1">
      <alignment horizontal="right"/>
    </xf>
    <xf numFmtId="3" fontId="33" fillId="14" borderId="16" xfId="0" applyNumberFormat="1" applyFont="1" applyFill="1" applyBorder="1" applyAlignment="1">
      <alignment horizontal="right"/>
    </xf>
    <xf numFmtId="3" fontId="33" fillId="6" borderId="104" xfId="0" applyNumberFormat="1" applyFont="1" applyFill="1" applyBorder="1" applyAlignment="1">
      <alignment horizontal="right"/>
    </xf>
    <xf numFmtId="3" fontId="30" fillId="3" borderId="7" xfId="0" applyNumberFormat="1" applyFont="1" applyFill="1" applyBorder="1" applyAlignment="1"/>
    <xf numFmtId="3" fontId="33" fillId="8" borderId="92" xfId="0" applyNumberFormat="1" applyFont="1" applyFill="1" applyBorder="1" applyAlignment="1">
      <alignment horizontal="right"/>
    </xf>
    <xf numFmtId="3" fontId="33" fillId="14" borderId="44" xfId="0" applyNumberFormat="1" applyFont="1" applyFill="1" applyBorder="1" applyAlignment="1">
      <alignment horizontal="right"/>
    </xf>
    <xf numFmtId="3" fontId="27" fillId="0" borderId="46" xfId="0" applyNumberFormat="1" applyFont="1" applyBorder="1" applyAlignment="1">
      <alignment horizontal="right"/>
    </xf>
    <xf numFmtId="3" fontId="29" fillId="0" borderId="49" xfId="0" applyNumberFormat="1" applyFont="1" applyFill="1" applyBorder="1" applyAlignment="1" applyProtection="1">
      <alignment horizontal="right"/>
    </xf>
    <xf numFmtId="3" fontId="64" fillId="0" borderId="46" xfId="0" applyNumberFormat="1" applyFont="1" applyFill="1" applyBorder="1" applyAlignment="1" applyProtection="1">
      <alignment horizontal="right"/>
    </xf>
    <xf numFmtId="3" fontId="36" fillId="0" borderId="102" xfId="0" applyNumberFormat="1" applyFont="1" applyFill="1" applyBorder="1" applyAlignment="1" applyProtection="1">
      <alignment horizontal="right"/>
    </xf>
    <xf numFmtId="3" fontId="22" fillId="30" borderId="104" xfId="0" applyNumberFormat="1" applyFont="1" applyFill="1" applyBorder="1" applyAlignment="1">
      <alignment horizontal="right"/>
    </xf>
    <xf numFmtId="3" fontId="64" fillId="0" borderId="53" xfId="0" applyNumberFormat="1" applyFont="1" applyFill="1" applyBorder="1" applyAlignment="1" applyProtection="1">
      <alignment horizontal="right"/>
    </xf>
    <xf numFmtId="3" fontId="22" fillId="31" borderId="104" xfId="0" applyNumberFormat="1" applyFont="1" applyFill="1" applyBorder="1" applyAlignment="1">
      <alignment horizontal="right"/>
    </xf>
    <xf numFmtId="3" fontId="22" fillId="32" borderId="104" xfId="0" applyNumberFormat="1" applyFont="1" applyFill="1" applyBorder="1" applyAlignment="1">
      <alignment horizontal="right"/>
    </xf>
    <xf numFmtId="3" fontId="64" fillId="0" borderId="102" xfId="0" applyNumberFormat="1" applyFont="1" applyFill="1" applyBorder="1" applyAlignment="1" applyProtection="1">
      <alignment horizontal="right"/>
    </xf>
    <xf numFmtId="3" fontId="27" fillId="0" borderId="46" xfId="0" applyNumberFormat="1" applyFont="1" applyBorder="1" applyAlignment="1"/>
    <xf numFmtId="3" fontId="29" fillId="0" borderId="8" xfId="0" applyNumberFormat="1" applyFont="1" applyFill="1" applyBorder="1" applyAlignment="1">
      <alignment horizontal="right"/>
    </xf>
    <xf numFmtId="3" fontId="27" fillId="0" borderId="102" xfId="0" applyNumberFormat="1" applyFont="1" applyBorder="1" applyAlignment="1"/>
    <xf numFmtId="3" fontId="27" fillId="0" borderId="87" xfId="0" applyNumberFormat="1" applyFont="1" applyBorder="1" applyAlignment="1"/>
    <xf numFmtId="3" fontId="29" fillId="0" borderId="0" xfId="0" applyNumberFormat="1" applyFont="1" applyFill="1" applyBorder="1" applyAlignment="1">
      <alignment horizontal="right"/>
    </xf>
    <xf numFmtId="3" fontId="29" fillId="0" borderId="60" xfId="0" applyNumberFormat="1" applyFont="1" applyFill="1" applyBorder="1" applyAlignment="1">
      <alignment horizontal="right"/>
    </xf>
    <xf numFmtId="3" fontId="22" fillId="25" borderId="106" xfId="0" applyNumberFormat="1" applyFont="1" applyFill="1" applyBorder="1" applyAlignment="1">
      <alignment horizontal="right"/>
    </xf>
    <xf numFmtId="3" fontId="22" fillId="25" borderId="105" xfId="0" applyNumberFormat="1" applyFont="1" applyFill="1" applyBorder="1" applyAlignment="1">
      <alignment horizontal="right"/>
    </xf>
    <xf numFmtId="3" fontId="29" fillId="0" borderId="46" xfId="0" applyNumberFormat="1" applyFont="1" applyFill="1" applyBorder="1" applyAlignment="1" applyProtection="1">
      <alignment horizontal="right"/>
    </xf>
    <xf numFmtId="3" fontId="36" fillId="0" borderId="94" xfId="0" applyNumberFormat="1" applyFont="1" applyFill="1" applyBorder="1" applyAlignment="1" applyProtection="1">
      <alignment horizontal="right"/>
    </xf>
    <xf numFmtId="3" fontId="29" fillId="0" borderId="94" xfId="0" applyNumberFormat="1" applyFont="1" applyFill="1" applyBorder="1" applyAlignment="1" applyProtection="1">
      <alignment horizontal="right"/>
    </xf>
    <xf numFmtId="3" fontId="64" fillId="0" borderId="25" xfId="0" applyNumberFormat="1" applyFont="1" applyFill="1" applyBorder="1" applyAlignment="1" applyProtection="1">
      <alignment horizontal="right"/>
    </xf>
    <xf numFmtId="3" fontId="30" fillId="0" borderId="25" xfId="0" applyNumberFormat="1" applyFont="1" applyFill="1" applyBorder="1" applyAlignment="1"/>
    <xf numFmtId="3" fontId="30" fillId="0" borderId="8" xfId="0" applyNumberFormat="1" applyFont="1" applyFill="1" applyBorder="1" applyAlignment="1">
      <alignment horizontal="right"/>
    </xf>
    <xf numFmtId="3" fontId="36" fillId="0" borderId="103" xfId="0" applyNumberFormat="1" applyFont="1" applyFill="1" applyBorder="1" applyAlignment="1" applyProtection="1">
      <alignment horizontal="right"/>
    </xf>
    <xf numFmtId="3" fontId="36" fillId="0" borderId="101" xfId="0" applyNumberFormat="1" applyFont="1" applyFill="1" applyBorder="1" applyAlignment="1" applyProtection="1">
      <alignment horizontal="right"/>
    </xf>
    <xf numFmtId="3" fontId="29" fillId="0" borderId="101" xfId="0" applyNumberFormat="1" applyFont="1" applyFill="1" applyBorder="1" applyAlignment="1"/>
    <xf numFmtId="3" fontId="29" fillId="0" borderId="12" xfId="0" applyNumberFormat="1" applyFont="1" applyFill="1" applyBorder="1" applyAlignment="1">
      <alignment horizontal="right"/>
    </xf>
    <xf numFmtId="3" fontId="33" fillId="6" borderId="105" xfId="0" applyNumberFormat="1" applyFont="1" applyFill="1" applyBorder="1" applyAlignment="1"/>
    <xf numFmtId="3" fontId="33" fillId="6" borderId="106" xfId="0" applyNumberFormat="1" applyFont="1" applyFill="1" applyBorder="1" applyAlignment="1"/>
    <xf numFmtId="3" fontId="33" fillId="6" borderId="109" xfId="0" applyNumberFormat="1" applyFont="1" applyFill="1" applyBorder="1" applyAlignment="1"/>
    <xf numFmtId="3" fontId="30" fillId="0" borderId="94" xfId="0" applyNumberFormat="1" applyFont="1" applyFill="1" applyBorder="1" applyAlignment="1">
      <alignment horizontal="right"/>
    </xf>
    <xf numFmtId="3" fontId="30" fillId="0" borderId="17" xfId="0" applyNumberFormat="1" applyFont="1" applyFill="1" applyBorder="1" applyAlignment="1"/>
    <xf numFmtId="3" fontId="64" fillId="0" borderId="56" xfId="0" applyNumberFormat="1" applyFont="1" applyFill="1" applyBorder="1" applyAlignment="1" applyProtection="1">
      <alignment horizontal="right"/>
    </xf>
    <xf numFmtId="3" fontId="30" fillId="0" borderId="56" xfId="0" applyNumberFormat="1" applyFont="1" applyFill="1" applyBorder="1" applyAlignment="1">
      <alignment horizontal="right"/>
    </xf>
    <xf numFmtId="3" fontId="30" fillId="0" borderId="60" xfId="0" applyNumberFormat="1" applyFont="1" applyFill="1" applyBorder="1" applyAlignment="1"/>
    <xf numFmtId="3" fontId="33" fillId="7" borderId="106" xfId="0" applyNumberFormat="1" applyFont="1" applyFill="1" applyBorder="1" applyAlignment="1"/>
    <xf numFmtId="3" fontId="33" fillId="7" borderId="109" xfId="0" applyNumberFormat="1" applyFont="1" applyFill="1" applyBorder="1" applyAlignment="1"/>
    <xf numFmtId="3" fontId="33" fillId="7" borderId="107" xfId="0" applyNumberFormat="1" applyFont="1" applyFill="1" applyBorder="1" applyAlignment="1"/>
    <xf numFmtId="3" fontId="30" fillId="0" borderId="8" xfId="0" applyNumberFormat="1" applyFont="1" applyFill="1" applyBorder="1" applyAlignment="1"/>
    <xf numFmtId="3" fontId="30" fillId="0" borderId="56" xfId="0" applyNumberFormat="1" applyFont="1" applyFill="1" applyBorder="1" applyAlignment="1"/>
    <xf numFmtId="3" fontId="30" fillId="0" borderId="54" xfId="0" applyNumberFormat="1" applyFont="1" applyFill="1" applyBorder="1" applyAlignment="1"/>
    <xf numFmtId="3" fontId="33" fillId="10" borderId="106" xfId="0" quotePrefix="1" applyNumberFormat="1" applyFont="1" applyFill="1" applyBorder="1" applyAlignment="1"/>
    <xf numFmtId="3" fontId="33" fillId="10" borderId="109" xfId="0" quotePrefix="1" applyNumberFormat="1" applyFont="1" applyFill="1" applyBorder="1" applyAlignment="1"/>
    <xf numFmtId="3" fontId="33" fillId="10" borderId="107" xfId="0" quotePrefix="1" applyNumberFormat="1" applyFont="1" applyFill="1" applyBorder="1" applyAlignment="1"/>
    <xf numFmtId="3" fontId="30" fillId="0" borderId="46" xfId="0" applyNumberFormat="1" applyFont="1" applyFill="1" applyBorder="1" applyAlignment="1" applyProtection="1">
      <alignment horizontal="right"/>
    </xf>
    <xf numFmtId="3" fontId="30" fillId="0" borderId="25" xfId="0" quotePrefix="1" applyNumberFormat="1" applyFont="1" applyFill="1" applyBorder="1" applyAlignment="1"/>
    <xf numFmtId="3" fontId="30" fillId="0" borderId="8" xfId="0" quotePrefix="1" applyNumberFormat="1" applyFont="1" applyFill="1" applyBorder="1" applyAlignment="1"/>
    <xf numFmtId="3" fontId="30" fillId="0" borderId="101" xfId="0" quotePrefix="1" applyNumberFormat="1" applyFont="1" applyFill="1" applyBorder="1" applyAlignment="1"/>
    <xf numFmtId="3" fontId="30" fillId="0" borderId="12" xfId="0" quotePrefix="1" applyNumberFormat="1" applyFont="1" applyFill="1" applyBorder="1" applyAlignment="1"/>
    <xf numFmtId="3" fontId="33" fillId="14" borderId="18" xfId="0" applyNumberFormat="1" applyFont="1" applyFill="1" applyBorder="1" applyAlignment="1">
      <alignment horizontal="right"/>
    </xf>
    <xf numFmtId="3" fontId="28" fillId="24" borderId="9" xfId="0" applyNumberFormat="1" applyFont="1" applyFill="1" applyBorder="1" applyAlignment="1">
      <alignment horizontal="right"/>
    </xf>
    <xf numFmtId="3" fontId="28" fillId="24" borderId="32" xfId="0" applyNumberFormat="1" applyFont="1" applyFill="1" applyBorder="1" applyAlignment="1">
      <alignment horizontal="right"/>
    </xf>
    <xf numFmtId="3" fontId="33" fillId="5" borderId="134" xfId="0" applyNumberFormat="1" applyFont="1" applyFill="1" applyBorder="1" applyAlignment="1">
      <alignment horizontal="right"/>
    </xf>
    <xf numFmtId="3" fontId="65" fillId="4" borderId="32" xfId="0" applyNumberFormat="1" applyFont="1" applyFill="1" applyBorder="1" applyAlignment="1">
      <alignment horizontal="right"/>
    </xf>
    <xf numFmtId="3" fontId="28" fillId="4" borderId="133" xfId="0" applyNumberFormat="1" applyFont="1" applyFill="1" applyBorder="1" applyAlignment="1">
      <alignment horizontal="right"/>
    </xf>
    <xf numFmtId="3" fontId="33" fillId="6" borderId="108" xfId="0" applyNumberFormat="1" applyFont="1" applyFill="1" applyBorder="1" applyAlignment="1"/>
    <xf numFmtId="3" fontId="65" fillId="9" borderId="9" xfId="0" applyNumberFormat="1" applyFont="1" applyFill="1" applyBorder="1" applyAlignment="1"/>
    <xf numFmtId="3" fontId="65" fillId="9" borderId="32" xfId="0" applyNumberFormat="1" applyFont="1" applyFill="1" applyBorder="1" applyAlignment="1"/>
    <xf numFmtId="3" fontId="33" fillId="7" borderId="108" xfId="0" applyNumberFormat="1" applyFont="1" applyFill="1" applyBorder="1" applyAlignment="1"/>
    <xf numFmtId="3" fontId="65" fillId="12" borderId="9" xfId="0" applyNumberFormat="1" applyFont="1" applyFill="1" applyBorder="1" applyAlignment="1"/>
    <xf numFmtId="3" fontId="65" fillId="12" borderId="52" xfId="0" applyNumberFormat="1" applyFont="1" applyFill="1" applyBorder="1" applyAlignment="1"/>
    <xf numFmtId="3" fontId="33" fillId="10" borderId="108" xfId="0" quotePrefix="1" applyNumberFormat="1" applyFont="1" applyFill="1" applyBorder="1" applyAlignment="1"/>
    <xf numFmtId="3" fontId="65" fillId="11" borderId="9" xfId="0" quotePrefix="1" applyNumberFormat="1" applyFont="1" applyFill="1" applyBorder="1" applyAlignment="1"/>
    <xf numFmtId="3" fontId="65" fillId="11" borderId="131" xfId="0" quotePrefix="1" applyNumberFormat="1" applyFont="1" applyFill="1" applyBorder="1" applyAlignment="1"/>
    <xf numFmtId="3" fontId="33" fillId="8" borderId="132" xfId="0" applyNumberFormat="1" applyFont="1" applyFill="1" applyBorder="1" applyAlignment="1">
      <alignment horizontal="right"/>
    </xf>
    <xf numFmtId="3" fontId="36" fillId="0" borderId="91" xfId="0" applyNumberFormat="1" applyFont="1" applyFill="1" applyBorder="1" applyAlignment="1" applyProtection="1">
      <alignment horizontal="right" wrapText="1"/>
    </xf>
    <xf numFmtId="3" fontId="36" fillId="0" borderId="44" xfId="0" applyNumberFormat="1" applyFont="1" applyFill="1" applyBorder="1" applyAlignment="1" applyProtection="1">
      <alignment horizontal="right" wrapText="1"/>
    </xf>
    <xf numFmtId="3" fontId="36" fillId="0" borderId="23" xfId="0" applyNumberFormat="1" applyFont="1" applyFill="1" applyBorder="1" applyAlignment="1" applyProtection="1">
      <alignment horizontal="right" wrapText="1"/>
    </xf>
    <xf numFmtId="3" fontId="29" fillId="0" borderId="44" xfId="0" applyNumberFormat="1" applyFont="1" applyFill="1" applyBorder="1" applyAlignment="1">
      <alignment horizontal="right" wrapText="1"/>
    </xf>
    <xf numFmtId="3" fontId="47" fillId="0" borderId="45" xfId="0" applyNumberFormat="1" applyFont="1" applyFill="1" applyBorder="1" applyAlignment="1" applyProtection="1">
      <alignment horizontal="right" wrapText="1"/>
    </xf>
    <xf numFmtId="3" fontId="47" fillId="0" borderId="46" xfId="0" applyNumberFormat="1" applyFont="1" applyFill="1" applyBorder="1" applyAlignment="1" applyProtection="1">
      <alignment horizontal="right" wrapText="1"/>
    </xf>
    <xf numFmtId="0" fontId="47" fillId="0" borderId="25" xfId="0" applyFont="1" applyFill="1" applyBorder="1" applyAlignment="1" applyProtection="1">
      <alignment horizontal="right" wrapText="1"/>
    </xf>
    <xf numFmtId="0" fontId="47" fillId="0" borderId="46" xfId="0" applyFont="1" applyFill="1" applyBorder="1" applyAlignment="1" applyProtection="1">
      <alignment horizontal="right" wrapText="1"/>
    </xf>
    <xf numFmtId="0" fontId="34" fillId="2" borderId="46" xfId="0" applyFont="1" applyFill="1" applyBorder="1" applyAlignment="1">
      <alignment horizontal="right" wrapText="1"/>
    </xf>
    <xf numFmtId="0" fontId="34" fillId="2" borderId="6" xfId="0" applyFont="1" applyFill="1" applyBorder="1" applyAlignment="1">
      <alignment horizontal="right" wrapText="1"/>
    </xf>
    <xf numFmtId="3" fontId="67" fillId="0" borderId="0" xfId="0" applyNumberFormat="1" applyFont="1" applyBorder="1" applyAlignment="1"/>
    <xf numFmtId="3" fontId="27" fillId="0" borderId="114" xfId="0" applyNumberFormat="1" applyFont="1" applyFill="1" applyBorder="1" applyAlignment="1">
      <alignment horizontal="right"/>
    </xf>
    <xf numFmtId="3" fontId="27" fillId="0" borderId="78" xfId="0" applyNumberFormat="1" applyFont="1" applyFill="1" applyBorder="1" applyAlignment="1">
      <alignment horizontal="right"/>
    </xf>
    <xf numFmtId="3" fontId="27" fillId="0" borderId="27" xfId="0" applyNumberFormat="1" applyFont="1" applyFill="1" applyBorder="1" applyAlignment="1">
      <alignment horizontal="right"/>
    </xf>
    <xf numFmtId="3" fontId="29" fillId="0" borderId="78" xfId="0" applyNumberFormat="1" applyFont="1" applyFill="1" applyBorder="1" applyAlignment="1">
      <alignment horizontal="right"/>
    </xf>
    <xf numFmtId="3" fontId="29" fillId="0" borderId="26" xfId="0" applyNumberFormat="1" applyFont="1" applyFill="1" applyBorder="1" applyAlignment="1">
      <alignment horizontal="right" wrapText="1"/>
    </xf>
    <xf numFmtId="0" fontId="36" fillId="3" borderId="34" xfId="0" applyFont="1" applyFill="1" applyBorder="1" applyAlignment="1" applyProtection="1">
      <alignment horizontal="right"/>
    </xf>
    <xf numFmtId="0" fontId="36" fillId="3" borderId="32" xfId="0" applyFont="1" applyFill="1" applyBorder="1" applyAlignment="1" applyProtection="1">
      <alignment horizontal="right"/>
    </xf>
    <xf numFmtId="0" fontId="27" fillId="0" borderId="5" xfId="0" applyFont="1" applyBorder="1" applyAlignment="1"/>
    <xf numFmtId="0" fontId="36" fillId="3" borderId="0" xfId="0" applyFont="1" applyFill="1" applyBorder="1" applyAlignment="1" applyProtection="1">
      <alignment horizontal="right"/>
    </xf>
    <xf numFmtId="0" fontId="27" fillId="0" borderId="0" xfId="0" applyFont="1" applyAlignment="1"/>
    <xf numFmtId="0" fontId="36" fillId="3" borderId="33" xfId="0" applyFont="1" applyFill="1" applyBorder="1" applyAlignment="1" applyProtection="1">
      <alignment horizontal="right"/>
    </xf>
    <xf numFmtId="3" fontId="37" fillId="13" borderId="2" xfId="0" applyNumberFormat="1" applyFont="1" applyFill="1" applyBorder="1" applyAlignment="1" applyProtection="1">
      <alignment horizontal="right"/>
    </xf>
    <xf numFmtId="0" fontId="36" fillId="3" borderId="1" xfId="0" applyFont="1" applyFill="1" applyBorder="1" applyAlignment="1" applyProtection="1">
      <alignment horizontal="right"/>
    </xf>
    <xf numFmtId="0" fontId="29" fillId="2" borderId="1" xfId="0" applyFont="1" applyFill="1" applyBorder="1" applyAlignment="1" applyProtection="1">
      <alignment horizontal="right"/>
    </xf>
    <xf numFmtId="0" fontId="36" fillId="3" borderId="31" xfId="0" applyFont="1" applyFill="1" applyBorder="1" applyAlignment="1" applyProtection="1">
      <alignment horizontal="right"/>
    </xf>
    <xf numFmtId="3" fontId="36" fillId="3" borderId="1" xfId="0" applyNumberFormat="1" applyFont="1" applyFill="1" applyBorder="1" applyAlignment="1" applyProtection="1">
      <alignment horizontal="right"/>
    </xf>
    <xf numFmtId="3" fontId="29" fillId="2" borderId="1" xfId="0" applyNumberFormat="1" applyFont="1" applyFill="1" applyBorder="1" applyAlignment="1" applyProtection="1">
      <alignment horizontal="right"/>
    </xf>
    <xf numFmtId="0" fontId="36" fillId="3" borderId="15" xfId="0" applyFont="1" applyFill="1" applyBorder="1" applyAlignment="1" applyProtection="1">
      <alignment horizontal="right"/>
    </xf>
    <xf numFmtId="3" fontId="29" fillId="2" borderId="0" xfId="0" applyNumberFormat="1" applyFont="1" applyFill="1" applyBorder="1" applyAlignment="1" applyProtection="1"/>
    <xf numFmtId="0" fontId="36" fillId="2" borderId="0" xfId="0" applyFont="1" applyFill="1" applyBorder="1" applyAlignment="1">
      <alignment horizontal="right"/>
    </xf>
    <xf numFmtId="3" fontId="36" fillId="2" borderId="0" xfId="0" applyNumberFormat="1" applyFont="1" applyFill="1" applyBorder="1" applyAlignment="1">
      <alignment horizontal="right"/>
    </xf>
    <xf numFmtId="0" fontId="27" fillId="0" borderId="33" xfId="0" applyFont="1" applyBorder="1" applyAlignment="1"/>
    <xf numFmtId="0" fontId="27" fillId="0" borderId="15" xfId="0" applyFont="1" applyBorder="1" applyAlignment="1"/>
    <xf numFmtId="0" fontId="29" fillId="2" borderId="33" xfId="0" applyFont="1" applyFill="1" applyBorder="1" applyAlignment="1" applyProtection="1"/>
    <xf numFmtId="0" fontId="36" fillId="3" borderId="30" xfId="0" applyFont="1" applyFill="1" applyBorder="1" applyAlignment="1" applyProtection="1">
      <alignment horizontal="right"/>
    </xf>
    <xf numFmtId="3" fontId="36" fillId="3" borderId="33" xfId="0" applyNumberFormat="1" applyFont="1" applyFill="1" applyBorder="1" applyAlignment="1" applyProtection="1">
      <alignment horizontal="right"/>
    </xf>
    <xf numFmtId="3" fontId="29" fillId="2" borderId="33" xfId="0" applyNumberFormat="1" applyFont="1" applyFill="1" applyBorder="1" applyAlignment="1" applyProtection="1"/>
    <xf numFmtId="3" fontId="37" fillId="13" borderId="28" xfId="0" applyNumberFormat="1" applyFont="1" applyFill="1" applyBorder="1" applyAlignment="1" applyProtection="1">
      <alignment horizontal="right"/>
    </xf>
    <xf numFmtId="3" fontId="28" fillId="13" borderId="73" xfId="0" applyNumberFormat="1" applyFont="1" applyFill="1" applyBorder="1" applyAlignment="1">
      <alignment horizontal="right"/>
    </xf>
    <xf numFmtId="3" fontId="28" fillId="13" borderId="74" xfId="0" applyNumberFormat="1" applyFont="1" applyFill="1" applyBorder="1" applyAlignment="1">
      <alignment horizontal="right"/>
    </xf>
    <xf numFmtId="3" fontId="28" fillId="13" borderId="75" xfId="0" applyNumberFormat="1" applyFont="1" applyFill="1" applyBorder="1" applyAlignment="1">
      <alignment horizontal="right"/>
    </xf>
    <xf numFmtId="3" fontId="36" fillId="2" borderId="33" xfId="0" applyNumberFormat="1" applyFont="1" applyFill="1" applyBorder="1" applyAlignment="1">
      <alignment horizontal="right"/>
    </xf>
    <xf numFmtId="3" fontId="28" fillId="13" borderId="146" xfId="0" applyNumberFormat="1" applyFont="1" applyFill="1" applyBorder="1" applyAlignment="1">
      <alignment horizontal="right"/>
    </xf>
    <xf numFmtId="3" fontId="29" fillId="0" borderId="0" xfId="0" applyNumberFormat="1" applyFont="1" applyFill="1" applyBorder="1" applyAlignment="1" applyProtection="1"/>
    <xf numFmtId="3" fontId="28" fillId="13" borderId="147" xfId="0" applyNumberFormat="1" applyFont="1" applyFill="1" applyBorder="1" applyAlignment="1">
      <alignment horizontal="right"/>
    </xf>
    <xf numFmtId="3" fontId="28" fillId="13" borderId="76" xfId="0" applyNumberFormat="1" applyFont="1" applyFill="1" applyBorder="1" applyAlignment="1">
      <alignment horizontal="right"/>
    </xf>
    <xf numFmtId="3" fontId="28" fillId="2" borderId="2" xfId="0" applyNumberFormat="1" applyFont="1" applyFill="1" applyBorder="1" applyAlignment="1" applyProtection="1"/>
    <xf numFmtId="0" fontId="29" fillId="2" borderId="0" xfId="0" applyFont="1" applyFill="1" applyBorder="1" applyAlignment="1"/>
    <xf numFmtId="0" fontId="29" fillId="2" borderId="15" xfId="0" applyFont="1" applyFill="1" applyBorder="1" applyAlignment="1"/>
    <xf numFmtId="0" fontId="29" fillId="2" borderId="69" xfId="0" applyFont="1" applyFill="1" applyBorder="1" applyAlignment="1"/>
    <xf numFmtId="0" fontId="27" fillId="0" borderId="34" xfId="0" applyFont="1" applyBorder="1" applyAlignment="1"/>
    <xf numFmtId="0" fontId="27" fillId="0" borderId="1" xfId="0" applyFont="1" applyBorder="1" applyAlignment="1"/>
    <xf numFmtId="0" fontId="27" fillId="0" borderId="31" xfId="0" applyFont="1" applyBorder="1" applyAlignment="1"/>
    <xf numFmtId="0" fontId="29" fillId="2" borderId="69" xfId="0" applyFont="1" applyFill="1" applyBorder="1" applyAlignment="1" applyProtection="1"/>
    <xf numFmtId="0" fontId="29" fillId="2" borderId="15" xfId="0" applyFont="1" applyFill="1" applyBorder="1" applyAlignment="1" applyProtection="1"/>
    <xf numFmtId="0" fontId="29" fillId="2" borderId="30" xfId="0" applyNumberFormat="1" applyFont="1" applyFill="1" applyBorder="1" applyAlignment="1" applyProtection="1"/>
    <xf numFmtId="3" fontId="29" fillId="2" borderId="70" xfId="0" applyNumberFormat="1" applyFont="1" applyFill="1" applyBorder="1" applyAlignment="1" applyProtection="1"/>
    <xf numFmtId="3" fontId="28" fillId="13" borderId="28" xfId="0" applyNumberFormat="1" applyFont="1" applyFill="1" applyBorder="1" applyAlignment="1" applyProtection="1"/>
    <xf numFmtId="3" fontId="28" fillId="2" borderId="71" xfId="0" applyNumberFormat="1" applyFont="1" applyFill="1" applyBorder="1" applyAlignment="1" applyProtection="1"/>
    <xf numFmtId="0" fontId="36" fillId="3" borderId="35" xfId="0" applyNumberFormat="1" applyFont="1" applyFill="1" applyBorder="1" applyAlignment="1">
      <alignment horizontal="right"/>
    </xf>
    <xf numFmtId="0" fontId="29" fillId="3" borderId="2" xfId="0" applyNumberFormat="1" applyFont="1" applyFill="1" applyBorder="1" applyAlignment="1">
      <alignment horizontal="right"/>
    </xf>
    <xf numFmtId="0" fontId="36" fillId="3" borderId="2" xfId="0" applyNumberFormat="1" applyFont="1" applyFill="1" applyBorder="1" applyAlignment="1">
      <alignment horizontal="right"/>
    </xf>
    <xf numFmtId="0" fontId="36" fillId="3" borderId="28" xfId="0" applyNumberFormat="1" applyFont="1" applyFill="1" applyBorder="1" applyAlignment="1">
      <alignment horizontal="right"/>
    </xf>
    <xf numFmtId="3" fontId="36" fillId="3" borderId="35" xfId="0" applyNumberFormat="1" applyFont="1" applyFill="1" applyBorder="1" applyAlignment="1">
      <alignment horizontal="right"/>
    </xf>
    <xf numFmtId="3" fontId="36" fillId="3" borderId="2" xfId="0" applyNumberFormat="1" applyFont="1" applyFill="1" applyBorder="1" applyAlignment="1">
      <alignment horizontal="right"/>
    </xf>
    <xf numFmtId="0" fontId="36" fillId="3" borderId="28" xfId="0" applyFont="1" applyFill="1" applyBorder="1" applyAlignment="1">
      <alignment horizontal="right"/>
    </xf>
    <xf numFmtId="0" fontId="0" fillId="3" borderId="0" xfId="0" applyFill="1" applyAlignment="1"/>
    <xf numFmtId="0" fontId="40" fillId="2" borderId="32" xfId="0" applyFont="1" applyFill="1" applyBorder="1" applyAlignment="1" applyProtection="1">
      <alignment horizontal="right"/>
    </xf>
    <xf numFmtId="3" fontId="48" fillId="13" borderId="140" xfId="0" applyNumberFormat="1" applyFont="1" applyFill="1" applyBorder="1" applyAlignment="1"/>
    <xf numFmtId="0" fontId="60" fillId="2" borderId="32" xfId="0" applyFont="1" applyFill="1" applyBorder="1" applyAlignment="1">
      <alignment horizontal="right"/>
    </xf>
    <xf numFmtId="0" fontId="48" fillId="13" borderId="32" xfId="0" applyFont="1" applyFill="1" applyBorder="1" applyAlignment="1">
      <alignment horizontal="right"/>
    </xf>
    <xf numFmtId="0" fontId="40" fillId="2" borderId="32" xfId="0" applyFont="1" applyFill="1" applyBorder="1" applyAlignment="1" applyProtection="1"/>
    <xf numFmtId="0" fontId="40" fillId="0" borderId="32" xfId="0" applyFont="1" applyFill="1" applyBorder="1" applyAlignment="1" applyProtection="1"/>
    <xf numFmtId="0" fontId="40" fillId="0" borderId="0" xfId="0" applyFont="1" applyFill="1" applyBorder="1" applyAlignment="1" applyProtection="1">
      <alignment horizontal="right"/>
    </xf>
    <xf numFmtId="3" fontId="31" fillId="13" borderId="35" xfId="0" applyNumberFormat="1" applyFont="1" applyFill="1" applyBorder="1" applyAlignment="1" applyProtection="1"/>
    <xf numFmtId="3" fontId="48" fillId="13" borderId="116" xfId="0" applyNumberFormat="1" applyFont="1" applyFill="1" applyBorder="1" applyAlignment="1"/>
    <xf numFmtId="3" fontId="29" fillId="0" borderId="154" xfId="0" applyNumberFormat="1" applyFont="1" applyFill="1" applyBorder="1" applyAlignment="1" applyProtection="1">
      <alignment horizontal="right" wrapText="1"/>
    </xf>
    <xf numFmtId="3" fontId="29" fillId="0" borderId="155" xfId="0" applyNumberFormat="1" applyFont="1" applyFill="1" applyBorder="1" applyAlignment="1" applyProtection="1">
      <alignment horizontal="right" wrapText="1"/>
    </xf>
    <xf numFmtId="3" fontId="29" fillId="0" borderId="156" xfId="0" applyNumberFormat="1" applyFont="1" applyFill="1" applyBorder="1" applyAlignment="1">
      <alignment horizontal="right" wrapText="1"/>
    </xf>
    <xf numFmtId="3" fontId="29" fillId="2" borderId="44" xfId="0" applyNumberFormat="1" applyFont="1" applyFill="1" applyBorder="1" applyAlignment="1">
      <alignment horizontal="right" wrapText="1"/>
    </xf>
    <xf numFmtId="3" fontId="36" fillId="3" borderId="25" xfId="0" applyNumberFormat="1" applyFont="1" applyFill="1" applyBorder="1" applyAlignment="1" applyProtection="1">
      <alignment horizontal="right" wrapText="1"/>
    </xf>
    <xf numFmtId="3" fontId="29" fillId="2" borderId="46" xfId="0" applyNumberFormat="1" applyFont="1" applyFill="1" applyBorder="1" applyAlignment="1">
      <alignment horizontal="right" wrapText="1"/>
    </xf>
    <xf numFmtId="3" fontId="34" fillId="0" borderId="46" xfId="0" applyNumberFormat="1" applyFont="1" applyFill="1" applyBorder="1" applyAlignment="1">
      <alignment horizontal="right" wrapText="1"/>
    </xf>
    <xf numFmtId="3" fontId="36" fillId="0" borderId="78" xfId="0" applyNumberFormat="1" applyFont="1" applyFill="1" applyBorder="1" applyAlignment="1" applyProtection="1">
      <alignment horizontal="right" wrapText="1"/>
    </xf>
    <xf numFmtId="3" fontId="36" fillId="0" borderId="27" xfId="0" applyNumberFormat="1" applyFont="1" applyFill="1" applyBorder="1" applyAlignment="1" applyProtection="1">
      <alignment horizontal="right" wrapText="1"/>
    </xf>
    <xf numFmtId="3" fontId="29" fillId="2" borderId="78" xfId="0" applyNumberFormat="1" applyFont="1" applyFill="1" applyBorder="1" applyAlignment="1">
      <alignment horizontal="right" wrapText="1"/>
    </xf>
    <xf numFmtId="0" fontId="28" fillId="2" borderId="1" xfId="0" applyFont="1" applyFill="1" applyBorder="1" applyAlignment="1"/>
    <xf numFmtId="0" fontId="27" fillId="2" borderId="1" xfId="0" applyFont="1" applyFill="1" applyBorder="1" applyAlignment="1"/>
    <xf numFmtId="1" fontId="36" fillId="0" borderId="58" xfId="0" applyNumberFormat="1" applyFont="1" applyFill="1" applyBorder="1" applyAlignment="1" applyProtection="1">
      <alignment horizontal="right" wrapText="1"/>
    </xf>
    <xf numFmtId="1" fontId="36" fillId="0" borderId="2" xfId="0" applyNumberFormat="1" applyFont="1" applyFill="1" applyBorder="1" applyAlignment="1" applyProtection="1">
      <alignment horizontal="right" wrapText="1"/>
    </xf>
    <xf numFmtId="3" fontId="36" fillId="0" borderId="58" xfId="0" applyNumberFormat="1" applyFont="1" applyFill="1" applyBorder="1" applyAlignment="1" applyProtection="1">
      <alignment horizontal="right" wrapText="1"/>
    </xf>
    <xf numFmtId="3" fontId="36" fillId="0" borderId="2" xfId="0" applyNumberFormat="1" applyFont="1" applyFill="1" applyBorder="1" applyAlignment="1" applyProtection="1">
      <alignment horizontal="right" wrapText="1"/>
    </xf>
    <xf numFmtId="0" fontId="29" fillId="2" borderId="58" xfId="0" applyFont="1" applyFill="1" applyBorder="1" applyAlignment="1"/>
    <xf numFmtId="0" fontId="29" fillId="2" borderId="28" xfId="0" applyFont="1" applyFill="1" applyBorder="1" applyAlignment="1"/>
    <xf numFmtId="1" fontId="29" fillId="2" borderId="0" xfId="0" applyNumberFormat="1" applyFont="1" applyFill="1" applyBorder="1" applyAlignment="1" applyProtection="1"/>
    <xf numFmtId="1" fontId="29" fillId="2" borderId="15" xfId="0" applyNumberFormat="1" applyFont="1" applyFill="1" applyBorder="1" applyAlignment="1" applyProtection="1"/>
    <xf numFmtId="3" fontId="29" fillId="2" borderId="15" xfId="0" applyNumberFormat="1" applyFont="1" applyFill="1" applyBorder="1" applyAlignment="1" applyProtection="1"/>
    <xf numFmtId="1" fontId="27" fillId="0" borderId="0" xfId="0" applyNumberFormat="1" applyFont="1" applyAlignment="1"/>
    <xf numFmtId="1" fontId="29" fillId="2" borderId="33" xfId="0" applyNumberFormat="1" applyFont="1" applyFill="1" applyBorder="1" applyAlignment="1" applyProtection="1"/>
    <xf numFmtId="1" fontId="29" fillId="2" borderId="30" xfId="0" applyNumberFormat="1" applyFont="1" applyFill="1" applyBorder="1" applyAlignment="1" applyProtection="1"/>
    <xf numFmtId="3" fontId="29" fillId="2" borderId="30" xfId="0" applyNumberFormat="1" applyFont="1" applyFill="1" applyBorder="1" applyAlignment="1" applyProtection="1"/>
    <xf numFmtId="3" fontId="49" fillId="4" borderId="118" xfId="0" applyNumberFormat="1" applyFont="1" applyFill="1" applyBorder="1" applyAlignment="1"/>
    <xf numFmtId="3" fontId="49" fillId="4" borderId="117" xfId="0" applyNumberFormat="1" applyFont="1" applyFill="1" applyBorder="1" applyAlignment="1"/>
    <xf numFmtId="3" fontId="49" fillId="4" borderId="141" xfId="0" applyNumberFormat="1" applyFont="1" applyFill="1" applyBorder="1" applyAlignment="1"/>
    <xf numFmtId="3" fontId="36" fillId="2" borderId="35" xfId="0" applyNumberFormat="1" applyFont="1" applyFill="1" applyBorder="1" applyAlignment="1">
      <alignment horizontal="right"/>
    </xf>
    <xf numFmtId="3" fontId="36" fillId="2" borderId="2" xfId="0" applyNumberFormat="1" applyFont="1" applyFill="1" applyBorder="1" applyAlignment="1">
      <alignment horizontal="right"/>
    </xf>
    <xf numFmtId="3" fontId="36" fillId="2" borderId="28" xfId="0" applyNumberFormat="1" applyFont="1" applyFill="1" applyBorder="1" applyAlignment="1">
      <alignment horizontal="right"/>
    </xf>
    <xf numFmtId="3" fontId="36" fillId="3" borderId="28" xfId="0" applyNumberFormat="1" applyFont="1" applyFill="1" applyBorder="1" applyAlignment="1">
      <alignment horizontal="right"/>
    </xf>
    <xf numFmtId="3" fontId="27" fillId="3" borderId="116" xfId="0" applyNumberFormat="1" applyFont="1" applyFill="1" applyBorder="1" applyAlignment="1"/>
    <xf numFmtId="3" fontId="27" fillId="3" borderId="117" xfId="0" applyNumberFormat="1" applyFont="1" applyFill="1" applyBorder="1" applyAlignment="1"/>
    <xf numFmtId="3" fontId="27" fillId="3" borderId="118" xfId="0" applyNumberFormat="1" applyFont="1" applyFill="1" applyBorder="1" applyAlignment="1"/>
    <xf numFmtId="3" fontId="29" fillId="3" borderId="2" xfId="0" applyNumberFormat="1" applyFont="1" applyFill="1" applyBorder="1" applyAlignment="1" applyProtection="1"/>
    <xf numFmtId="3" fontId="49" fillId="4" borderId="143" xfId="0" applyNumberFormat="1" applyFont="1" applyFill="1" applyBorder="1" applyAlignment="1"/>
    <xf numFmtId="3" fontId="49" fillId="4" borderId="144" xfId="0" applyNumberFormat="1" applyFont="1" applyFill="1" applyBorder="1" applyAlignment="1"/>
    <xf numFmtId="3" fontId="49" fillId="4" borderId="167" xfId="0" applyNumberFormat="1" applyFont="1" applyFill="1" applyBorder="1" applyAlignment="1"/>
    <xf numFmtId="3" fontId="28" fillId="23" borderId="38" xfId="1" applyNumberFormat="1" applyFont="1" applyFill="1" applyBorder="1" applyAlignment="1">
      <alignment horizontal="right" wrapText="1"/>
    </xf>
    <xf numFmtId="3" fontId="28" fillId="23" borderId="39" xfId="1" applyNumberFormat="1" applyFont="1" applyFill="1" applyBorder="1" applyAlignment="1">
      <alignment horizontal="right" wrapText="1"/>
    </xf>
    <xf numFmtId="3" fontId="37" fillId="4" borderId="35" xfId="0" applyNumberFormat="1" applyFont="1" applyFill="1" applyBorder="1" applyAlignment="1" applyProtection="1">
      <alignment horizontal="right" wrapText="1"/>
    </xf>
    <xf numFmtId="3" fontId="34" fillId="3" borderId="65" xfId="1" applyNumberFormat="1" applyFont="1" applyFill="1" applyBorder="1" applyAlignment="1">
      <alignment horizontal="right" wrapText="1"/>
    </xf>
    <xf numFmtId="3" fontId="34" fillId="3" borderId="66" xfId="1" applyNumberFormat="1" applyFont="1" applyFill="1" applyBorder="1" applyAlignment="1">
      <alignment horizontal="right" wrapText="1"/>
    </xf>
    <xf numFmtId="3" fontId="50" fillId="4" borderId="50" xfId="0" applyNumberFormat="1" applyFont="1" applyFill="1" applyBorder="1" applyAlignment="1" applyProtection="1">
      <alignment horizontal="right" wrapText="1"/>
    </xf>
    <xf numFmtId="3" fontId="34" fillId="0" borderId="65" xfId="1" applyNumberFormat="1" applyFont="1" applyFill="1" applyBorder="1" applyAlignment="1">
      <alignment horizontal="right" wrapText="1"/>
    </xf>
    <xf numFmtId="3" fontId="34" fillId="0" borderId="66" xfId="1" applyNumberFormat="1" applyFont="1" applyFill="1" applyBorder="1" applyAlignment="1">
      <alignment horizontal="right" wrapText="1"/>
    </xf>
    <xf numFmtId="3" fontId="34" fillId="3" borderId="40" xfId="1" applyNumberFormat="1" applyFont="1" applyFill="1" applyBorder="1" applyAlignment="1">
      <alignment horizontal="right" wrapText="1"/>
    </xf>
    <xf numFmtId="3" fontId="34" fillId="3" borderId="41" xfId="1" applyNumberFormat="1" applyFont="1" applyFill="1" applyBorder="1" applyAlignment="1">
      <alignment horizontal="right" wrapText="1"/>
    </xf>
    <xf numFmtId="3" fontId="34" fillId="0" borderId="40" xfId="1" applyNumberFormat="1" applyFont="1" applyFill="1" applyBorder="1" applyAlignment="1">
      <alignment horizontal="right" wrapText="1"/>
    </xf>
    <xf numFmtId="3" fontId="34" fillId="0" borderId="41" xfId="1" applyNumberFormat="1" applyFont="1" applyFill="1" applyBorder="1" applyAlignment="1">
      <alignment horizontal="right" wrapText="1"/>
    </xf>
    <xf numFmtId="3" fontId="34" fillId="3" borderId="42" xfId="1" applyNumberFormat="1" applyFont="1" applyFill="1" applyBorder="1" applyAlignment="1">
      <alignment horizontal="right" wrapText="1"/>
    </xf>
    <xf numFmtId="3" fontId="34" fillId="3" borderId="43" xfId="1" applyNumberFormat="1" applyFont="1" applyFill="1" applyBorder="1" applyAlignment="1">
      <alignment horizontal="right" wrapText="1"/>
    </xf>
    <xf numFmtId="3" fontId="50" fillId="4" borderId="47" xfId="0" applyNumberFormat="1" applyFont="1" applyFill="1" applyBorder="1" applyAlignment="1" applyProtection="1">
      <alignment horizontal="right" wrapText="1"/>
    </xf>
    <xf numFmtId="3" fontId="34" fillId="0" borderId="42" xfId="1" applyNumberFormat="1" applyFont="1" applyFill="1" applyBorder="1" applyAlignment="1">
      <alignment horizontal="right" wrapText="1"/>
    </xf>
    <xf numFmtId="3" fontId="34" fillId="0" borderId="43" xfId="1" applyNumberFormat="1" applyFont="1" applyFill="1" applyBorder="1" applyAlignment="1">
      <alignment horizontal="right" wrapText="1"/>
    </xf>
    <xf numFmtId="3" fontId="28" fillId="23" borderId="35" xfId="1" applyNumberFormat="1" applyFont="1" applyFill="1" applyBorder="1" applyAlignment="1">
      <alignment horizontal="right" wrapText="1"/>
    </xf>
    <xf numFmtId="3" fontId="38" fillId="4" borderId="50" xfId="0" applyNumberFormat="1" applyFont="1" applyFill="1" applyBorder="1" applyAlignment="1" applyProtection="1">
      <alignment horizontal="right" wrapText="1"/>
    </xf>
    <xf numFmtId="3" fontId="28" fillId="4" borderId="35" xfId="0" applyNumberFormat="1" applyFont="1" applyFill="1" applyBorder="1" applyAlignment="1" applyProtection="1">
      <alignment horizontal="right" wrapText="1"/>
    </xf>
    <xf numFmtId="3" fontId="37" fillId="4" borderId="67" xfId="0" applyNumberFormat="1" applyFont="1" applyFill="1" applyBorder="1" applyAlignment="1">
      <alignment horizontal="right"/>
    </xf>
    <xf numFmtId="3" fontId="37" fillId="4" borderId="99" xfId="0" applyNumberFormat="1" applyFont="1" applyFill="1" applyBorder="1" applyAlignment="1">
      <alignment horizontal="right"/>
    </xf>
    <xf numFmtId="0" fontId="29" fillId="2" borderId="31" xfId="0" applyFont="1" applyFill="1" applyBorder="1" applyAlignment="1"/>
    <xf numFmtId="0" fontId="36" fillId="2" borderId="3" xfId="0" applyFont="1" applyFill="1" applyBorder="1" applyAlignment="1">
      <alignment horizontal="right"/>
    </xf>
    <xf numFmtId="0" fontId="36" fillId="2" borderId="63" xfId="0" applyFont="1" applyFill="1" applyBorder="1" applyAlignment="1">
      <alignment horizontal="right"/>
    </xf>
    <xf numFmtId="0" fontId="28" fillId="23" borderId="28" xfId="0" applyFont="1" applyFill="1" applyBorder="1" applyAlignment="1"/>
    <xf numFmtId="0" fontId="37" fillId="23" borderId="72" xfId="0" applyFont="1" applyFill="1" applyBorder="1" applyAlignment="1">
      <alignment horizontal="right"/>
    </xf>
    <xf numFmtId="3" fontId="28" fillId="27" borderId="24" xfId="0" applyNumberFormat="1" applyFont="1" applyFill="1" applyBorder="1" applyAlignment="1"/>
    <xf numFmtId="3" fontId="28" fillId="27" borderId="9" xfId="0" applyNumberFormat="1" applyFont="1" applyFill="1" applyBorder="1" applyAlignment="1"/>
    <xf numFmtId="3" fontId="28" fillId="27" borderId="47" xfId="0" applyNumberFormat="1" applyFont="1" applyFill="1" applyBorder="1" applyAlignment="1"/>
    <xf numFmtId="3" fontId="28" fillId="27" borderId="35" xfId="0" applyNumberFormat="1" applyFont="1" applyFill="1" applyBorder="1" applyAlignment="1"/>
    <xf numFmtId="3" fontId="29" fillId="2" borderId="27" xfId="0" applyNumberFormat="1" applyFont="1" applyFill="1" applyBorder="1" applyAlignment="1"/>
    <xf numFmtId="3" fontId="29" fillId="2" borderId="23" xfId="0" applyNumberFormat="1" applyFont="1" applyFill="1" applyBorder="1" applyAlignment="1"/>
    <xf numFmtId="3" fontId="29" fillId="3" borderId="33" xfId="0" applyNumberFormat="1" applyFont="1" applyFill="1" applyBorder="1" applyAlignment="1"/>
    <xf numFmtId="3" fontId="28" fillId="12" borderId="47" xfId="0" applyNumberFormat="1" applyFont="1" applyFill="1" applyBorder="1" applyAlignment="1"/>
    <xf numFmtId="3" fontId="28" fillId="12" borderId="72" xfId="0" applyNumberFormat="1" applyFont="1" applyFill="1" applyBorder="1" applyAlignment="1"/>
    <xf numFmtId="3" fontId="28" fillId="12" borderId="24" xfId="0" applyNumberFormat="1" applyFont="1" applyFill="1" applyBorder="1" applyAlignment="1"/>
    <xf numFmtId="1" fontId="29" fillId="0" borderId="46" xfId="0" applyNumberFormat="1" applyFont="1" applyFill="1" applyBorder="1" applyAlignment="1">
      <alignment horizontal="right"/>
    </xf>
    <xf numFmtId="1" fontId="29" fillId="0" borderId="25" xfId="0" applyNumberFormat="1" applyFont="1" applyFill="1" applyBorder="1" applyAlignment="1">
      <alignment horizontal="right"/>
    </xf>
    <xf numFmtId="3" fontId="29" fillId="0" borderId="46" xfId="0" applyNumberFormat="1" applyFont="1" applyFill="1" applyBorder="1" applyAlignment="1">
      <alignment horizontal="right"/>
    </xf>
    <xf numFmtId="3" fontId="28" fillId="12" borderId="2" xfId="0" applyNumberFormat="1" applyFont="1" applyFill="1" applyBorder="1" applyAlignment="1"/>
    <xf numFmtId="3" fontId="28" fillId="11" borderId="24" xfId="0" applyNumberFormat="1" applyFont="1" applyFill="1" applyBorder="1" applyAlignment="1">
      <alignment horizontal="right"/>
    </xf>
    <xf numFmtId="3" fontId="28" fillId="11" borderId="32" xfId="0" applyNumberFormat="1" applyFont="1" applyFill="1" applyBorder="1" applyAlignment="1">
      <alignment horizontal="right"/>
    </xf>
    <xf numFmtId="3" fontId="28" fillId="11" borderId="9" xfId="0" applyNumberFormat="1" applyFont="1" applyFill="1" applyBorder="1" applyAlignment="1">
      <alignment horizontal="right"/>
    </xf>
    <xf numFmtId="3" fontId="28" fillId="11" borderId="47" xfId="0" applyNumberFormat="1" applyFont="1" applyFill="1" applyBorder="1" applyAlignment="1">
      <alignment horizontal="right"/>
    </xf>
    <xf numFmtId="3" fontId="28" fillId="11" borderId="34" xfId="0" applyNumberFormat="1" applyFont="1" applyFill="1" applyBorder="1" applyAlignment="1">
      <alignment horizontal="right"/>
    </xf>
    <xf numFmtId="3" fontId="28" fillId="11" borderId="52" xfId="0" applyNumberFormat="1" applyFont="1" applyFill="1" applyBorder="1" applyAlignment="1">
      <alignment horizontal="right"/>
    </xf>
    <xf numFmtId="3" fontId="28" fillId="11" borderId="35" xfId="0" applyNumberFormat="1" applyFont="1" applyFill="1" applyBorder="1" applyAlignment="1">
      <alignment horizontal="right"/>
    </xf>
    <xf numFmtId="3" fontId="28" fillId="13" borderId="74" xfId="0" applyNumberFormat="1" applyFont="1" applyFill="1" applyBorder="1" applyAlignment="1"/>
    <xf numFmtId="3" fontId="29" fillId="3" borderId="20" xfId="0" applyNumberFormat="1" applyFont="1" applyFill="1" applyBorder="1" applyAlignment="1">
      <alignment wrapText="1"/>
    </xf>
    <xf numFmtId="3" fontId="29" fillId="3" borderId="0" xfId="0" applyNumberFormat="1" applyFont="1" applyFill="1" applyBorder="1" applyAlignment="1" applyProtection="1"/>
    <xf numFmtId="3" fontId="29" fillId="3" borderId="69" xfId="0" applyNumberFormat="1" applyFont="1" applyFill="1" applyBorder="1" applyAlignment="1" applyProtection="1"/>
    <xf numFmtId="3" fontId="29" fillId="3" borderId="33" xfId="0" applyNumberFormat="1" applyFont="1" applyFill="1" applyBorder="1" applyAlignment="1" applyProtection="1"/>
    <xf numFmtId="3" fontId="28" fillId="3" borderId="2" xfId="0" applyNumberFormat="1" applyFont="1" applyFill="1" applyBorder="1" applyAlignment="1" applyProtection="1"/>
    <xf numFmtId="0" fontId="29" fillId="3" borderId="31" xfId="0" applyFont="1" applyFill="1" applyBorder="1" applyAlignment="1"/>
    <xf numFmtId="0" fontId="29" fillId="3" borderId="15" xfId="0" applyFont="1" applyFill="1" applyBorder="1" applyProtection="1"/>
    <xf numFmtId="0" fontId="29" fillId="3" borderId="15" xfId="0" applyFont="1" applyFill="1" applyBorder="1"/>
    <xf numFmtId="0" fontId="29" fillId="3" borderId="31" xfId="0" applyFont="1" applyFill="1" applyBorder="1"/>
    <xf numFmtId="0" fontId="29" fillId="3" borderId="30" xfId="0" applyFont="1" applyFill="1" applyBorder="1" applyProtection="1"/>
    <xf numFmtId="3" fontId="29" fillId="0" borderId="9" xfId="0" applyNumberFormat="1" applyFont="1" applyFill="1" applyBorder="1" applyAlignment="1">
      <alignment horizontal="right"/>
    </xf>
    <xf numFmtId="3" fontId="29" fillId="0" borderId="25" xfId="0" applyNumberFormat="1" applyFont="1" applyFill="1" applyBorder="1" applyAlignment="1">
      <alignment horizontal="right"/>
    </xf>
    <xf numFmtId="3" fontId="28" fillId="9" borderId="2" xfId="0" applyNumberFormat="1" applyFont="1" applyFill="1" applyBorder="1" applyAlignment="1">
      <alignment horizontal="right"/>
    </xf>
    <xf numFmtId="3" fontId="30" fillId="3" borderId="139" xfId="0" applyNumberFormat="1" applyFont="1" applyFill="1" applyBorder="1" applyAlignment="1"/>
    <xf numFmtId="3" fontId="28" fillId="13" borderId="2" xfId="0" applyNumberFormat="1" applyFont="1" applyFill="1" applyBorder="1" applyAlignment="1" applyProtection="1">
      <alignment horizontal="right"/>
    </xf>
    <xf numFmtId="0" fontId="27" fillId="3" borderId="0" xfId="0" applyFont="1" applyFill="1" applyBorder="1" applyAlignment="1" applyProtection="1">
      <alignment horizontal="right"/>
    </xf>
    <xf numFmtId="0" fontId="37" fillId="13" borderId="2" xfId="0" applyFont="1" applyFill="1" applyBorder="1" applyAlignment="1" applyProtection="1">
      <alignment horizontal="right"/>
    </xf>
    <xf numFmtId="0" fontId="36" fillId="3" borderId="35" xfId="0" applyFont="1" applyFill="1" applyBorder="1" applyAlignment="1" applyProtection="1">
      <alignment horizontal="right"/>
    </xf>
    <xf numFmtId="0" fontId="36" fillId="3" borderId="2" xfId="0" applyFont="1" applyFill="1" applyBorder="1" applyAlignment="1" applyProtection="1">
      <alignment horizontal="right"/>
    </xf>
    <xf numFmtId="3" fontId="37" fillId="13" borderId="73" xfId="0" applyNumberFormat="1" applyFont="1" applyFill="1" applyBorder="1" applyAlignment="1">
      <alignment horizontal="right"/>
    </xf>
    <xf numFmtId="3" fontId="37" fillId="13" borderId="74" xfId="0" applyNumberFormat="1" applyFont="1" applyFill="1" applyBorder="1" applyAlignment="1">
      <alignment horizontal="right"/>
    </xf>
    <xf numFmtId="3" fontId="37" fillId="13" borderId="75" xfId="0" applyNumberFormat="1" applyFont="1" applyFill="1" applyBorder="1" applyAlignment="1">
      <alignment horizontal="right"/>
    </xf>
    <xf numFmtId="3" fontId="28" fillId="13" borderId="35" xfId="0" applyNumberFormat="1" applyFont="1" applyFill="1" applyBorder="1" applyAlignment="1" applyProtection="1"/>
    <xf numFmtId="3" fontId="28" fillId="13" borderId="2" xfId="0" applyNumberFormat="1" applyFont="1" applyFill="1" applyBorder="1" applyAlignment="1"/>
    <xf numFmtId="3" fontId="28" fillId="13" borderId="2" xfId="0" applyNumberFormat="1" applyFont="1" applyFill="1" applyBorder="1" applyAlignment="1" applyProtection="1"/>
    <xf numFmtId="0" fontId="43" fillId="13" borderId="32" xfId="0" applyFont="1" applyFill="1" applyBorder="1" applyAlignment="1">
      <alignment horizontal="right"/>
    </xf>
    <xf numFmtId="0" fontId="43" fillId="13" borderId="32" xfId="0" applyFont="1" applyFill="1" applyBorder="1" applyAlignment="1" applyProtection="1">
      <alignment horizontal="right"/>
    </xf>
    <xf numFmtId="0" fontId="43" fillId="13" borderId="34" xfId="0" applyFont="1" applyFill="1" applyBorder="1" applyAlignment="1">
      <alignment horizontal="right"/>
    </xf>
    <xf numFmtId="0" fontId="43" fillId="13" borderId="5" xfId="0" applyFont="1" applyFill="1" applyBorder="1" applyAlignment="1">
      <alignment horizontal="right"/>
    </xf>
    <xf numFmtId="0" fontId="60" fillId="0" borderId="32" xfId="0" applyFont="1" applyFill="1" applyBorder="1" applyAlignment="1" applyProtection="1">
      <alignment horizontal="right"/>
    </xf>
    <xf numFmtId="0" fontId="60" fillId="0" borderId="0" xfId="0" applyFont="1" applyFill="1" applyBorder="1" applyAlignment="1" applyProtection="1">
      <alignment horizontal="right"/>
    </xf>
    <xf numFmtId="0" fontId="60" fillId="0" borderId="0" xfId="0" applyFont="1" applyFill="1" applyBorder="1" applyAlignment="1">
      <alignment horizontal="right"/>
    </xf>
    <xf numFmtId="0" fontId="60" fillId="0" borderId="5" xfId="0" applyFont="1" applyFill="1" applyBorder="1" applyAlignment="1" applyProtection="1">
      <alignment horizontal="right"/>
    </xf>
    <xf numFmtId="1" fontId="36" fillId="3" borderId="0" xfId="0" applyNumberFormat="1" applyFont="1" applyFill="1" applyBorder="1" applyAlignment="1" applyProtection="1"/>
    <xf numFmtId="1" fontId="36" fillId="3" borderId="1" xfId="0" applyNumberFormat="1" applyFont="1" applyFill="1" applyBorder="1" applyAlignment="1"/>
    <xf numFmtId="1" fontId="36" fillId="3" borderId="32" xfId="0" applyNumberFormat="1" applyFont="1" applyFill="1" applyBorder="1" applyAlignment="1" applyProtection="1"/>
    <xf numFmtId="1" fontId="36" fillId="3" borderId="5" xfId="0" applyNumberFormat="1" applyFont="1" applyFill="1" applyBorder="1" applyAlignment="1" applyProtection="1"/>
    <xf numFmtId="1" fontId="36" fillId="3" borderId="33" xfId="0" applyNumberFormat="1" applyFont="1" applyFill="1" applyBorder="1" applyAlignment="1" applyProtection="1"/>
    <xf numFmtId="1" fontId="36" fillId="3" borderId="0" xfId="0" applyNumberFormat="1" applyFont="1" applyFill="1" applyBorder="1" applyAlignment="1"/>
    <xf numFmtId="3" fontId="59" fillId="26" borderId="73" xfId="0" applyNumberFormat="1" applyFont="1" applyFill="1" applyBorder="1" applyAlignment="1"/>
    <xf numFmtId="3" fontId="59" fillId="26" borderId="74" xfId="0" applyNumberFormat="1" applyFont="1" applyFill="1" applyBorder="1" applyAlignment="1"/>
    <xf numFmtId="3" fontId="59" fillId="26" borderId="75" xfId="0" applyNumberFormat="1" applyFont="1" applyFill="1" applyBorder="1" applyAlignment="1"/>
    <xf numFmtId="3" fontId="59" fillId="26" borderId="76" xfId="0" applyNumberFormat="1" applyFont="1" applyFill="1" applyBorder="1" applyAlignment="1"/>
    <xf numFmtId="3" fontId="36" fillId="3" borderId="1" xfId="0" applyNumberFormat="1" applyFont="1" applyFill="1" applyBorder="1" applyAlignment="1"/>
    <xf numFmtId="3" fontId="36" fillId="3" borderId="0" xfId="0" applyNumberFormat="1" applyFont="1" applyFill="1" applyBorder="1" applyAlignment="1"/>
    <xf numFmtId="3" fontId="36" fillId="3" borderId="70" xfId="0" applyNumberFormat="1" applyFont="1" applyFill="1" applyBorder="1" applyAlignment="1"/>
    <xf numFmtId="3" fontId="36" fillId="2" borderId="15" xfId="0" applyNumberFormat="1" applyFont="1" applyFill="1" applyBorder="1" applyAlignment="1">
      <alignment horizontal="right"/>
    </xf>
    <xf numFmtId="1" fontId="36" fillId="2" borderId="1" xfId="0" applyNumberFormat="1" applyFont="1" applyFill="1" applyBorder="1" applyAlignment="1"/>
    <xf numFmtId="1" fontId="36" fillId="2" borderId="31" xfId="0" applyNumberFormat="1" applyFont="1" applyFill="1" applyBorder="1" applyAlignment="1"/>
    <xf numFmtId="3" fontId="36" fillId="2" borderId="1" xfId="0" applyNumberFormat="1" applyFont="1" applyFill="1" applyBorder="1" applyAlignment="1"/>
    <xf numFmtId="3" fontId="36" fillId="2" borderId="31" xfId="0" applyNumberFormat="1" applyFont="1" applyFill="1" applyBorder="1" applyAlignment="1"/>
    <xf numFmtId="1" fontId="36" fillId="2" borderId="0" xfId="0" applyNumberFormat="1" applyFont="1" applyFill="1" applyBorder="1" applyAlignment="1"/>
    <xf numFmtId="1" fontId="36" fillId="2" borderId="15" xfId="0" applyNumberFormat="1" applyFont="1" applyFill="1" applyBorder="1" applyAlignment="1"/>
    <xf numFmtId="3" fontId="36" fillId="2" borderId="0" xfId="0" applyNumberFormat="1" applyFont="1" applyFill="1" applyBorder="1" applyAlignment="1"/>
    <xf numFmtId="3" fontId="36" fillId="2" borderId="15" xfId="0" applyNumberFormat="1" applyFont="1" applyFill="1" applyBorder="1" applyAlignment="1"/>
    <xf numFmtId="1" fontId="36" fillId="2" borderId="33" xfId="0" applyNumberFormat="1" applyFont="1" applyFill="1" applyBorder="1" applyAlignment="1"/>
    <xf numFmtId="1" fontId="36" fillId="2" borderId="30" xfId="0" applyNumberFormat="1" applyFont="1" applyFill="1" applyBorder="1" applyAlignment="1"/>
    <xf numFmtId="3" fontId="36" fillId="2" borderId="33" xfId="0" applyNumberFormat="1" applyFont="1" applyFill="1" applyBorder="1" applyAlignment="1"/>
    <xf numFmtId="3" fontId="36" fillId="2" borderId="30" xfId="0" applyNumberFormat="1" applyFont="1" applyFill="1" applyBorder="1" applyAlignment="1"/>
    <xf numFmtId="0" fontId="36" fillId="3" borderId="0" xfId="0" applyFont="1" applyFill="1" applyBorder="1" applyAlignment="1" applyProtection="1"/>
    <xf numFmtId="0" fontId="36" fillId="2" borderId="1" xfId="0" applyFont="1" applyFill="1" applyBorder="1" applyAlignment="1">
      <alignment horizontal="right"/>
    </xf>
    <xf numFmtId="0" fontId="36" fillId="2" borderId="31" xfId="0" applyFont="1" applyFill="1" applyBorder="1" applyAlignment="1">
      <alignment horizontal="right"/>
    </xf>
    <xf numFmtId="0" fontId="36" fillId="2" borderId="15" xfId="0" applyFont="1" applyFill="1" applyBorder="1" applyAlignment="1">
      <alignment horizontal="right"/>
    </xf>
    <xf numFmtId="0" fontId="36" fillId="2" borderId="30" xfId="0" applyFont="1" applyFill="1" applyBorder="1" applyAlignment="1">
      <alignment horizontal="right"/>
    </xf>
    <xf numFmtId="0" fontId="27" fillId="3" borderId="15" xfId="0" applyFont="1" applyFill="1" applyBorder="1" applyAlignment="1" applyProtection="1">
      <alignment horizontal="right"/>
    </xf>
    <xf numFmtId="0" fontId="27" fillId="2" borderId="15" xfId="0" applyFont="1" applyFill="1" applyBorder="1" applyAlignment="1">
      <alignment horizontal="right"/>
    </xf>
    <xf numFmtId="0" fontId="37" fillId="13" borderId="28" xfId="0" applyFont="1" applyFill="1" applyBorder="1" applyAlignment="1" applyProtection="1">
      <alignment horizontal="right"/>
    </xf>
    <xf numFmtId="0" fontId="29" fillId="2" borderId="0" xfId="0" applyFont="1" applyFill="1" applyBorder="1" applyAlignment="1" applyProtection="1">
      <alignment horizontal="right"/>
    </xf>
    <xf numFmtId="3" fontId="29" fillId="2" borderId="0" xfId="0" applyNumberFormat="1" applyFont="1" applyFill="1" applyBorder="1" applyAlignment="1" applyProtection="1">
      <alignment horizontal="right"/>
    </xf>
    <xf numFmtId="0" fontId="27" fillId="0" borderId="33" xfId="0" applyFont="1" applyBorder="1" applyAlignment="1">
      <alignment horizontal="right"/>
    </xf>
    <xf numFmtId="0" fontId="27" fillId="0" borderId="5" xfId="0" applyFont="1" applyBorder="1" applyAlignment="1">
      <alignment horizontal="right"/>
    </xf>
    <xf numFmtId="0" fontId="27" fillId="0" borderId="0" xfId="0" applyFont="1" applyAlignment="1">
      <alignment horizontal="right"/>
    </xf>
    <xf numFmtId="0" fontId="27" fillId="0" borderId="15" xfId="0" applyFont="1" applyBorder="1" applyAlignment="1">
      <alignment horizontal="right"/>
    </xf>
    <xf numFmtId="0" fontId="29" fillId="2" borderId="33" xfId="0" applyFont="1" applyFill="1" applyBorder="1" applyAlignment="1" applyProtection="1">
      <alignment horizontal="right"/>
    </xf>
    <xf numFmtId="3" fontId="29" fillId="2" borderId="33" xfId="0" applyNumberFormat="1" applyFont="1" applyFill="1" applyBorder="1" applyAlignment="1" applyProtection="1">
      <alignment horizontal="right"/>
    </xf>
    <xf numFmtId="3" fontId="29" fillId="2" borderId="15" xfId="0" applyNumberFormat="1" applyFont="1" applyFill="1" applyBorder="1" applyAlignment="1" applyProtection="1">
      <alignment horizontal="right"/>
    </xf>
    <xf numFmtId="3" fontId="29" fillId="2" borderId="30" xfId="0" applyNumberFormat="1" applyFont="1" applyFill="1" applyBorder="1" applyAlignment="1" applyProtection="1">
      <alignment horizontal="right"/>
    </xf>
    <xf numFmtId="0" fontId="36" fillId="0" borderId="36" xfId="0" applyFont="1" applyBorder="1" applyAlignment="1">
      <alignment horizontal="right"/>
    </xf>
    <xf numFmtId="0" fontId="36" fillId="0" borderId="41" xfId="0" applyFont="1" applyBorder="1" applyAlignment="1">
      <alignment horizontal="right"/>
    </xf>
    <xf numFmtId="3" fontId="37" fillId="4" borderId="24" xfId="0" applyNumberFormat="1" applyFont="1" applyFill="1" applyBorder="1" applyAlignment="1">
      <alignment horizontal="right"/>
    </xf>
    <xf numFmtId="0" fontId="36" fillId="0" borderId="40" xfId="0" applyFont="1" applyFill="1" applyBorder="1" applyAlignment="1">
      <alignment horizontal="right"/>
    </xf>
    <xf numFmtId="0" fontId="36" fillId="0" borderId="41" xfId="0" applyFont="1" applyFill="1" applyBorder="1" applyAlignment="1">
      <alignment horizontal="right"/>
    </xf>
    <xf numFmtId="3" fontId="37" fillId="4" borderId="9" xfId="0" applyNumberFormat="1" applyFont="1" applyFill="1" applyBorder="1" applyAlignment="1">
      <alignment horizontal="right"/>
    </xf>
    <xf numFmtId="0" fontId="36" fillId="0" borderId="40" xfId="0" applyFont="1" applyFill="1" applyBorder="1" applyAlignment="1" applyProtection="1">
      <alignment horizontal="right"/>
    </xf>
    <xf numFmtId="0" fontId="36" fillId="0" borderId="41" xfId="0" applyFont="1" applyFill="1" applyBorder="1" applyAlignment="1" applyProtection="1">
      <alignment horizontal="right"/>
    </xf>
    <xf numFmtId="0" fontId="36" fillId="0" borderId="36" xfId="0" applyFont="1" applyFill="1" applyBorder="1" applyAlignment="1" applyProtection="1">
      <alignment horizontal="right"/>
    </xf>
    <xf numFmtId="3" fontId="36" fillId="0" borderId="37" xfId="0" applyNumberFormat="1" applyFont="1" applyFill="1" applyBorder="1" applyAlignment="1">
      <alignment horizontal="right"/>
    </xf>
    <xf numFmtId="0" fontId="36" fillId="0" borderId="43" xfId="0" applyFont="1" applyFill="1" applyBorder="1" applyAlignment="1">
      <alignment horizontal="right"/>
    </xf>
    <xf numFmtId="3" fontId="36" fillId="0" borderId="42" xfId="0" applyNumberFormat="1" applyFont="1" applyFill="1" applyBorder="1" applyAlignment="1">
      <alignment horizontal="right"/>
    </xf>
    <xf numFmtId="3" fontId="37" fillId="4" borderId="35" xfId="0" applyNumberFormat="1" applyFont="1" applyFill="1" applyBorder="1" applyAlignment="1">
      <alignment horizontal="right"/>
    </xf>
    <xf numFmtId="0" fontId="36" fillId="0" borderId="18" xfId="0" applyFont="1" applyFill="1" applyBorder="1" applyAlignment="1" applyProtection="1">
      <alignment horizontal="right"/>
    </xf>
    <xf numFmtId="0" fontId="36" fillId="0" borderId="49" xfId="0" applyFont="1" applyFill="1" applyBorder="1" applyAlignment="1" applyProtection="1">
      <alignment horizontal="right"/>
    </xf>
    <xf numFmtId="0" fontId="36" fillId="0" borderId="33" xfId="0" applyFont="1" applyFill="1" applyBorder="1" applyAlignment="1" applyProtection="1">
      <alignment horizontal="right"/>
    </xf>
    <xf numFmtId="0" fontId="36" fillId="0" borderId="97" xfId="0" applyFont="1" applyFill="1" applyBorder="1" applyAlignment="1" applyProtection="1">
      <alignment horizontal="right"/>
    </xf>
    <xf numFmtId="0" fontId="37" fillId="23" borderId="38" xfId="0" applyFont="1" applyFill="1" applyBorder="1" applyAlignment="1" applyProtection="1">
      <alignment horizontal="right"/>
    </xf>
    <xf numFmtId="3" fontId="37" fillId="4" borderId="32" xfId="0" applyNumberFormat="1" applyFont="1" applyFill="1" applyBorder="1" applyAlignment="1">
      <alignment horizontal="right"/>
    </xf>
    <xf numFmtId="3" fontId="29" fillId="2" borderId="20" xfId="0" applyNumberFormat="1" applyFont="1" applyFill="1" applyBorder="1" applyAlignment="1">
      <alignment horizontal="right"/>
    </xf>
    <xf numFmtId="3" fontId="29" fillId="0" borderId="16" xfId="0" applyNumberFormat="1" applyFont="1" applyBorder="1" applyAlignment="1">
      <alignment horizontal="right"/>
    </xf>
    <xf numFmtId="0" fontId="36" fillId="0" borderId="96" xfId="0" applyFont="1" applyFill="1" applyBorder="1" applyAlignment="1" applyProtection="1">
      <alignment horizontal="right"/>
    </xf>
    <xf numFmtId="0" fontId="36" fillId="0" borderId="83" xfId="0" applyFont="1" applyFill="1" applyBorder="1" applyAlignment="1" applyProtection="1">
      <alignment horizontal="right"/>
    </xf>
    <xf numFmtId="0" fontId="36" fillId="0" borderId="1" xfId="0" applyFont="1" applyFill="1" applyBorder="1" applyAlignment="1" applyProtection="1">
      <alignment horizontal="right"/>
    </xf>
    <xf numFmtId="3" fontId="36" fillId="2" borderId="80" xfId="0" applyNumberFormat="1" applyFont="1" applyFill="1" applyBorder="1" applyAlignment="1">
      <alignment horizontal="right"/>
    </xf>
    <xf numFmtId="0" fontId="36" fillId="0" borderId="78" xfId="0" applyFont="1" applyFill="1" applyBorder="1" applyAlignment="1" applyProtection="1">
      <alignment horizontal="right"/>
    </xf>
    <xf numFmtId="0" fontId="36" fillId="2" borderId="27" xfId="0" applyFont="1" applyFill="1" applyBorder="1" applyAlignment="1">
      <alignment horizontal="right"/>
    </xf>
    <xf numFmtId="3" fontId="36" fillId="2" borderId="81" xfId="0" applyNumberFormat="1" applyFont="1" applyFill="1" applyBorder="1" applyAlignment="1">
      <alignment horizontal="right"/>
    </xf>
    <xf numFmtId="1" fontId="36" fillId="0" borderId="93" xfId="0" applyNumberFormat="1" applyFont="1" applyFill="1" applyBorder="1" applyAlignment="1" applyProtection="1">
      <alignment horizontal="right"/>
    </xf>
    <xf numFmtId="3" fontId="36" fillId="0" borderId="44" xfId="0" applyNumberFormat="1" applyFont="1" applyFill="1" applyBorder="1" applyAlignment="1" applyProtection="1">
      <alignment horizontal="right"/>
    </xf>
    <xf numFmtId="3" fontId="36" fillId="0" borderId="90" xfId="0" applyNumberFormat="1" applyFont="1" applyFill="1" applyBorder="1" applyAlignment="1" applyProtection="1">
      <alignment horizontal="right"/>
    </xf>
    <xf numFmtId="3" fontId="29" fillId="2" borderId="44" xfId="0" applyNumberFormat="1" applyFont="1" applyFill="1" applyBorder="1" applyAlignment="1">
      <alignment horizontal="right"/>
    </xf>
    <xf numFmtId="3" fontId="29" fillId="2" borderId="51" xfId="0" applyNumberFormat="1" applyFont="1" applyFill="1" applyBorder="1" applyAlignment="1">
      <alignment horizontal="right"/>
    </xf>
    <xf numFmtId="1" fontId="36" fillId="0" borderId="45" xfId="0" applyNumberFormat="1" applyFont="1" applyFill="1" applyBorder="1" applyAlignment="1" applyProtection="1">
      <alignment horizontal="right"/>
    </xf>
    <xf numFmtId="3" fontId="29" fillId="2" borderId="17" xfId="0" applyNumberFormat="1" applyFont="1" applyFill="1" applyBorder="1" applyAlignment="1">
      <alignment horizontal="right"/>
    </xf>
    <xf numFmtId="3" fontId="37" fillId="27" borderId="84" xfId="0" applyNumberFormat="1" applyFont="1" applyFill="1" applyBorder="1" applyAlignment="1" applyProtection="1">
      <alignment horizontal="right"/>
    </xf>
    <xf numFmtId="3" fontId="37" fillId="27" borderId="58" xfId="0" applyNumberFormat="1" applyFont="1" applyFill="1" applyBorder="1" applyAlignment="1" applyProtection="1">
      <alignment horizontal="right"/>
    </xf>
    <xf numFmtId="1" fontId="29" fillId="2" borderId="20" xfId="0" applyNumberFormat="1" applyFont="1" applyFill="1" applyBorder="1" applyAlignment="1">
      <alignment horizontal="right"/>
    </xf>
    <xf numFmtId="1" fontId="29" fillId="0" borderId="16" xfId="0" applyNumberFormat="1" applyFont="1" applyBorder="1" applyAlignment="1">
      <alignment horizontal="right"/>
    </xf>
    <xf numFmtId="1" fontId="29" fillId="0" borderId="7" xfId="0" applyNumberFormat="1" applyFont="1" applyFill="1" applyBorder="1" applyAlignment="1">
      <alignment horizontal="right"/>
    </xf>
    <xf numFmtId="1" fontId="29" fillId="2" borderId="16" xfId="0" applyNumberFormat="1" applyFont="1" applyFill="1" applyBorder="1" applyAlignment="1">
      <alignment horizontal="right"/>
    </xf>
    <xf numFmtId="1" fontId="36" fillId="0" borderId="91" xfId="0" applyNumberFormat="1" applyFont="1" applyFill="1" applyBorder="1" applyAlignment="1" applyProtection="1">
      <alignment horizontal="right"/>
    </xf>
    <xf numFmtId="1" fontId="36" fillId="0" borderId="23" xfId="0" applyNumberFormat="1" applyFont="1" applyFill="1" applyBorder="1" applyAlignment="1" applyProtection="1">
      <alignment horizontal="right"/>
    </xf>
    <xf numFmtId="1" fontId="36" fillId="0" borderId="44" xfId="0" applyNumberFormat="1" applyFont="1" applyFill="1" applyBorder="1" applyAlignment="1" applyProtection="1">
      <alignment horizontal="right"/>
    </xf>
    <xf numFmtId="1" fontId="36" fillId="3" borderId="62" xfId="0" applyNumberFormat="1" applyFont="1" applyFill="1" applyBorder="1" applyAlignment="1" applyProtection="1">
      <alignment horizontal="right"/>
    </xf>
    <xf numFmtId="3" fontId="36" fillId="0" borderId="96" xfId="0" applyNumberFormat="1" applyFont="1" applyFill="1" applyBorder="1" applyAlignment="1" applyProtection="1">
      <alignment horizontal="right"/>
    </xf>
    <xf numFmtId="3" fontId="29" fillId="2" borderId="49" xfId="0" applyNumberFormat="1" applyFont="1" applyFill="1" applyBorder="1" applyAlignment="1">
      <alignment horizontal="right"/>
    </xf>
    <xf numFmtId="1" fontId="36" fillId="0" borderId="62" xfId="0" applyNumberFormat="1" applyFont="1" applyFill="1" applyBorder="1" applyAlignment="1" applyProtection="1">
      <alignment horizontal="right"/>
    </xf>
    <xf numFmtId="3" fontId="28" fillId="27" borderId="35" xfId="0" applyNumberFormat="1" applyFont="1" applyFill="1" applyBorder="1" applyAlignment="1">
      <alignment horizontal="right"/>
    </xf>
    <xf numFmtId="1" fontId="36" fillId="3" borderId="91" xfId="0" applyNumberFormat="1" applyFont="1" applyFill="1" applyBorder="1" applyAlignment="1" applyProtection="1">
      <alignment horizontal="right"/>
    </xf>
    <xf numFmtId="1" fontId="36" fillId="3" borderId="23" xfId="0" applyNumberFormat="1" applyFont="1" applyFill="1" applyBorder="1" applyAlignment="1" applyProtection="1">
      <alignment horizontal="right"/>
    </xf>
    <xf numFmtId="1" fontId="36" fillId="3" borderId="44" xfId="0" applyNumberFormat="1" applyFont="1" applyFill="1" applyBorder="1" applyAlignment="1" applyProtection="1">
      <alignment horizontal="right"/>
    </xf>
    <xf numFmtId="3" fontId="36" fillId="3" borderId="44" xfId="0" applyNumberFormat="1" applyFont="1" applyFill="1" applyBorder="1" applyAlignment="1" applyProtection="1">
      <alignment horizontal="right"/>
    </xf>
    <xf numFmtId="3" fontId="36" fillId="3" borderId="90" xfId="0" applyNumberFormat="1" applyFont="1" applyFill="1" applyBorder="1" applyAlignment="1" applyProtection="1">
      <alignment horizontal="right"/>
    </xf>
    <xf numFmtId="3" fontId="29" fillId="3" borderId="44" xfId="0" applyNumberFormat="1" applyFont="1" applyFill="1" applyBorder="1" applyAlignment="1">
      <alignment horizontal="right"/>
    </xf>
    <xf numFmtId="3" fontId="29" fillId="3" borderId="51" xfId="0" applyNumberFormat="1" applyFont="1" applyFill="1" applyBorder="1" applyAlignment="1">
      <alignment horizontal="right"/>
    </xf>
    <xf numFmtId="1" fontId="36" fillId="3" borderId="93" xfId="0" applyNumberFormat="1" applyFont="1" applyFill="1" applyBorder="1" applyAlignment="1" applyProtection="1">
      <alignment horizontal="right"/>
    </xf>
    <xf numFmtId="3" fontId="36" fillId="3" borderId="94" xfId="0" applyNumberFormat="1" applyFont="1" applyFill="1" applyBorder="1" applyAlignment="1" applyProtection="1">
      <alignment horizontal="right"/>
    </xf>
    <xf numFmtId="3" fontId="29" fillId="3" borderId="46" xfId="0" applyNumberFormat="1" applyFont="1" applyFill="1" applyBorder="1" applyAlignment="1">
      <alignment horizontal="right"/>
    </xf>
    <xf numFmtId="1" fontId="36" fillId="3" borderId="45" xfId="0" applyNumberFormat="1" applyFont="1" applyFill="1" applyBorder="1" applyAlignment="1" applyProtection="1">
      <alignment horizontal="right"/>
    </xf>
    <xf numFmtId="3" fontId="36" fillId="3" borderId="96" xfId="0" applyNumberFormat="1" applyFont="1" applyFill="1" applyBorder="1" applyAlignment="1" applyProtection="1">
      <alignment horizontal="right"/>
    </xf>
    <xf numFmtId="3" fontId="29" fillId="3" borderId="49" xfId="0" applyNumberFormat="1" applyFont="1" applyFill="1" applyBorder="1" applyAlignment="1">
      <alignment horizontal="right"/>
    </xf>
    <xf numFmtId="3" fontId="28" fillId="21" borderId="86" xfId="0" applyNumberFormat="1" applyFont="1" applyFill="1" applyBorder="1" applyAlignment="1">
      <alignment vertical="center"/>
    </xf>
    <xf numFmtId="3" fontId="36" fillId="0" borderId="62" xfId="1" applyNumberFormat="1" applyFont="1" applyFill="1" applyBorder="1" applyAlignment="1" applyProtection="1">
      <alignment horizontal="right"/>
    </xf>
    <xf numFmtId="3" fontId="36" fillId="0" borderId="150" xfId="1" applyNumberFormat="1" applyFont="1" applyFill="1" applyBorder="1" applyAlignment="1" applyProtection="1">
      <alignment horizontal="right"/>
    </xf>
    <xf numFmtId="165" fontId="28" fillId="21" borderId="149" xfId="1" applyNumberFormat="1" applyFont="1" applyFill="1" applyBorder="1" applyAlignment="1">
      <alignment horizontal="right"/>
    </xf>
    <xf numFmtId="3" fontId="29" fillId="2" borderId="24" xfId="0" applyNumberFormat="1" applyFont="1" applyFill="1" applyBorder="1" applyAlignment="1"/>
    <xf numFmtId="3" fontId="29" fillId="2" borderId="9" xfId="0" applyNumberFormat="1" applyFont="1" applyFill="1" applyBorder="1" applyAlignment="1"/>
    <xf numFmtId="3" fontId="29" fillId="0" borderId="9" xfId="0" applyNumberFormat="1" applyFont="1" applyFill="1" applyBorder="1" applyAlignment="1"/>
    <xf numFmtId="3" fontId="29" fillId="2" borderId="52" xfId="0" applyNumberFormat="1" applyFont="1" applyFill="1" applyBorder="1" applyAlignment="1"/>
    <xf numFmtId="3" fontId="29" fillId="3" borderId="20" xfId="0" applyNumberFormat="1" applyFont="1" applyFill="1" applyBorder="1" applyAlignment="1">
      <alignment horizontal="right"/>
    </xf>
    <xf numFmtId="3" fontId="29" fillId="2" borderId="16" xfId="0" applyNumberFormat="1" applyFont="1" applyFill="1" applyBorder="1" applyAlignment="1">
      <alignment horizontal="right"/>
    </xf>
    <xf numFmtId="3" fontId="36" fillId="0" borderId="91" xfId="0" applyNumberFormat="1" applyFont="1" applyFill="1" applyBorder="1" applyAlignment="1" applyProtection="1">
      <alignment horizontal="right"/>
    </xf>
    <xf numFmtId="3" fontId="36" fillId="0" borderId="23" xfId="0" applyNumberFormat="1" applyFont="1" applyFill="1" applyBorder="1" applyAlignment="1" applyProtection="1">
      <alignment horizontal="right"/>
    </xf>
    <xf numFmtId="3" fontId="36" fillId="0" borderId="93" xfId="0" applyNumberFormat="1" applyFont="1" applyFill="1" applyBorder="1" applyAlignment="1" applyProtection="1">
      <alignment horizontal="right"/>
    </xf>
    <xf numFmtId="3" fontId="36" fillId="0" borderId="45" xfId="0" applyNumberFormat="1" applyFont="1" applyFill="1" applyBorder="1" applyAlignment="1" applyProtection="1">
      <alignment horizontal="right"/>
    </xf>
    <xf numFmtId="3" fontId="37" fillId="17" borderId="84" xfId="0" applyNumberFormat="1" applyFont="1" applyFill="1" applyBorder="1" applyAlignment="1" applyProtection="1">
      <alignment horizontal="right"/>
    </xf>
    <xf numFmtId="3" fontId="37" fillId="17" borderId="58" xfId="0" applyNumberFormat="1" applyFont="1" applyFill="1" applyBorder="1" applyAlignment="1" applyProtection="1">
      <alignment horizontal="right"/>
    </xf>
    <xf numFmtId="3" fontId="29" fillId="2" borderId="24" xfId="0" applyNumberFormat="1" applyFont="1" applyFill="1" applyBorder="1" applyAlignment="1">
      <alignment horizontal="right"/>
    </xf>
    <xf numFmtId="0" fontId="29" fillId="2" borderId="44" xfId="0" applyFont="1" applyFill="1" applyBorder="1" applyAlignment="1">
      <alignment horizontal="right"/>
    </xf>
    <xf numFmtId="0" fontId="29" fillId="2" borderId="9" xfId="0" quotePrefix="1" applyNumberFormat="1" applyFont="1" applyFill="1" applyBorder="1" applyAlignment="1">
      <alignment horizontal="right"/>
    </xf>
    <xf numFmtId="3" fontId="29" fillId="2" borderId="9" xfId="0" applyNumberFormat="1" applyFont="1" applyFill="1" applyBorder="1" applyAlignment="1">
      <alignment horizontal="right"/>
    </xf>
    <xf numFmtId="3" fontId="29" fillId="2" borderId="52" xfId="0" applyNumberFormat="1" applyFont="1" applyFill="1" applyBorder="1" applyAlignment="1">
      <alignment horizontal="right"/>
    </xf>
    <xf numFmtId="1" fontId="36" fillId="0" borderId="95" xfId="0" applyNumberFormat="1" applyFont="1" applyFill="1" applyBorder="1" applyAlignment="1" applyProtection="1">
      <alignment horizontal="right"/>
    </xf>
    <xf numFmtId="1" fontId="36" fillId="0" borderId="53" xfId="0" applyNumberFormat="1" applyFont="1" applyFill="1" applyBorder="1" applyAlignment="1" applyProtection="1">
      <alignment horizontal="right"/>
    </xf>
    <xf numFmtId="1" fontId="36" fillId="0" borderId="56" xfId="0" applyNumberFormat="1" applyFont="1" applyFill="1" applyBorder="1" applyAlignment="1" applyProtection="1">
      <alignment horizontal="right"/>
    </xf>
    <xf numFmtId="3" fontId="36" fillId="0" borderId="56" xfId="0" applyNumberFormat="1" applyFont="1" applyFill="1" applyBorder="1" applyAlignment="1" applyProtection="1">
      <alignment horizontal="right"/>
    </xf>
    <xf numFmtId="3" fontId="36" fillId="0" borderId="78" xfId="0" applyNumberFormat="1" applyFont="1" applyFill="1" applyBorder="1" applyAlignment="1" applyProtection="1">
      <alignment horizontal="right"/>
    </xf>
    <xf numFmtId="0" fontId="29" fillId="2" borderId="55" xfId="0" applyFont="1" applyFill="1" applyBorder="1" applyAlignment="1">
      <alignment horizontal="right"/>
    </xf>
    <xf numFmtId="3" fontId="29" fillId="2" borderId="54" xfId="0" applyNumberFormat="1" applyFont="1" applyFill="1" applyBorder="1" applyAlignment="1">
      <alignment horizontal="right"/>
    </xf>
    <xf numFmtId="1" fontId="29" fillId="2" borderId="45" xfId="0" applyNumberFormat="1" applyFont="1" applyFill="1" applyBorder="1" applyAlignment="1">
      <alignment horizontal="right"/>
    </xf>
    <xf numFmtId="1" fontId="29" fillId="2" borderId="46" xfId="0" applyNumberFormat="1" applyFont="1" applyFill="1" applyBorder="1" applyAlignment="1">
      <alignment horizontal="right"/>
    </xf>
    <xf numFmtId="1" fontId="29" fillId="2" borderId="25" xfId="0" applyNumberFormat="1" applyFont="1" applyFill="1" applyBorder="1" applyAlignment="1">
      <alignment horizontal="right"/>
    </xf>
    <xf numFmtId="0" fontId="29" fillId="0" borderId="46" xfId="0" applyFont="1" applyFill="1" applyBorder="1" applyAlignment="1">
      <alignment horizontal="right"/>
    </xf>
    <xf numFmtId="1" fontId="29" fillId="0" borderId="45" xfId="0" applyNumberFormat="1" applyFont="1" applyFill="1" applyBorder="1" applyAlignment="1">
      <alignment horizontal="right"/>
    </xf>
    <xf numFmtId="3" fontId="36" fillId="0" borderId="55" xfId="0" applyNumberFormat="1" applyFont="1" applyFill="1" applyBorder="1" applyAlignment="1" applyProtection="1">
      <alignment horizontal="right"/>
    </xf>
    <xf numFmtId="3" fontId="29" fillId="2" borderId="46" xfId="0" applyNumberFormat="1" applyFont="1" applyFill="1" applyBorder="1" applyAlignment="1">
      <alignment horizontal="right"/>
    </xf>
    <xf numFmtId="3" fontId="36" fillId="0" borderId="95" xfId="0" applyNumberFormat="1" applyFont="1" applyFill="1" applyBorder="1" applyAlignment="1" applyProtection="1">
      <alignment horizontal="right"/>
    </xf>
    <xf numFmtId="3" fontId="36" fillId="0" borderId="53" xfId="0" applyNumberFormat="1" applyFont="1" applyFill="1" applyBorder="1" applyAlignment="1" applyProtection="1">
      <alignment horizontal="right"/>
    </xf>
    <xf numFmtId="3" fontId="29" fillId="2" borderId="53" xfId="0" applyNumberFormat="1" applyFont="1" applyFill="1" applyBorder="1" applyAlignment="1">
      <alignment horizontal="right"/>
    </xf>
    <xf numFmtId="3" fontId="29" fillId="2" borderId="47" xfId="0" applyNumberFormat="1" applyFont="1" applyFill="1" applyBorder="1" applyAlignment="1">
      <alignment horizontal="right"/>
    </xf>
    <xf numFmtId="3" fontId="36" fillId="0" borderId="114" xfId="0" applyNumberFormat="1" applyFont="1" applyFill="1" applyBorder="1" applyAlignment="1" applyProtection="1">
      <alignment horizontal="right"/>
    </xf>
    <xf numFmtId="3" fontId="36" fillId="0" borderId="27" xfId="0" applyNumberFormat="1" applyFont="1" applyFill="1" applyBorder="1" applyAlignment="1" applyProtection="1">
      <alignment horizontal="right"/>
    </xf>
    <xf numFmtId="3" fontId="36" fillId="0" borderId="98" xfId="0" applyNumberFormat="1" applyFont="1" applyFill="1" applyBorder="1" applyAlignment="1" applyProtection="1">
      <alignment horizontal="right"/>
    </xf>
    <xf numFmtId="3" fontId="29" fillId="2" borderId="78" xfId="0" applyNumberFormat="1" applyFont="1" applyFill="1" applyBorder="1" applyAlignment="1">
      <alignment horizontal="right"/>
    </xf>
    <xf numFmtId="3" fontId="29" fillId="2" borderId="81" xfId="0" applyNumberFormat="1" applyFont="1" applyFill="1" applyBorder="1" applyAlignment="1">
      <alignment horizontal="right"/>
    </xf>
    <xf numFmtId="3" fontId="28" fillId="11" borderId="72" xfId="0" applyNumberFormat="1" applyFont="1" applyFill="1" applyBorder="1" applyAlignment="1">
      <alignment horizontal="right"/>
    </xf>
    <xf numFmtId="3" fontId="37" fillId="11" borderId="79" xfId="0" applyNumberFormat="1" applyFont="1" applyFill="1" applyBorder="1" applyAlignment="1" applyProtection="1">
      <alignment horizontal="right"/>
    </xf>
    <xf numFmtId="3" fontId="29" fillId="0" borderId="18" xfId="0" applyNumberFormat="1" applyFont="1" applyFill="1" applyBorder="1" applyAlignment="1">
      <alignment horizontal="right"/>
    </xf>
    <xf numFmtId="3" fontId="36" fillId="0" borderId="18" xfId="0" applyNumberFormat="1" applyFont="1" applyFill="1" applyBorder="1" applyAlignment="1" applyProtection="1">
      <alignment horizontal="right"/>
    </xf>
    <xf numFmtId="3" fontId="36" fillId="0" borderId="9" xfId="0" applyNumberFormat="1" applyFont="1" applyFill="1" applyBorder="1" applyAlignment="1" applyProtection="1">
      <alignment horizontal="right"/>
    </xf>
    <xf numFmtId="3" fontId="29" fillId="2" borderId="32" xfId="0" applyNumberFormat="1" applyFont="1" applyFill="1" applyBorder="1" applyAlignment="1">
      <alignment horizontal="right"/>
    </xf>
    <xf numFmtId="3" fontId="36" fillId="0" borderId="32" xfId="0" applyNumberFormat="1" applyFont="1" applyFill="1" applyBorder="1" applyAlignment="1" applyProtection="1">
      <alignment horizontal="right"/>
    </xf>
    <xf numFmtId="3" fontId="36" fillId="0" borderId="87" xfId="0" applyNumberFormat="1" applyFont="1" applyFill="1" applyBorder="1" applyAlignment="1" applyProtection="1">
      <alignment horizontal="right"/>
    </xf>
    <xf numFmtId="3" fontId="36" fillId="0" borderId="0" xfId="0" applyNumberFormat="1" applyFont="1" applyFill="1" applyBorder="1" applyAlignment="1" applyProtection="1">
      <alignment horizontal="right"/>
    </xf>
    <xf numFmtId="3" fontId="36" fillId="0" borderId="97" xfId="0" applyNumberFormat="1" applyFont="1" applyFill="1" applyBorder="1" applyAlignment="1" applyProtection="1">
      <alignment horizontal="right"/>
    </xf>
    <xf numFmtId="3" fontId="29" fillId="2" borderId="59" xfId="0" applyNumberFormat="1" applyFont="1" applyFill="1" applyBorder="1" applyAlignment="1">
      <alignment horizontal="right"/>
    </xf>
    <xf numFmtId="3" fontId="29" fillId="2" borderId="60" xfId="0" applyNumberFormat="1" applyFont="1" applyFill="1" applyBorder="1" applyAlignment="1">
      <alignment horizontal="right"/>
    </xf>
    <xf numFmtId="3" fontId="37" fillId="11" borderId="84" xfId="0" applyNumberFormat="1" applyFont="1" applyFill="1" applyBorder="1" applyAlignment="1" applyProtection="1">
      <alignment horizontal="right"/>
    </xf>
    <xf numFmtId="3" fontId="37" fillId="11" borderId="58" xfId="0" applyNumberFormat="1" applyFont="1" applyFill="1" applyBorder="1" applyAlignment="1" applyProtection="1">
      <alignment horizontal="right"/>
    </xf>
    <xf numFmtId="3" fontId="22" fillId="25" borderId="168" xfId="0" applyNumberFormat="1" applyFont="1" applyFill="1" applyBorder="1" applyAlignment="1">
      <alignment horizontal="right"/>
    </xf>
    <xf numFmtId="3" fontId="36" fillId="0" borderId="51" xfId="0" applyNumberFormat="1" applyFont="1" applyFill="1" applyBorder="1" applyAlignment="1" applyProtection="1">
      <alignment wrapText="1"/>
    </xf>
    <xf numFmtId="3" fontId="36" fillId="0" borderId="62" xfId="0" applyNumberFormat="1" applyFont="1" applyFill="1" applyBorder="1" applyAlignment="1" applyProtection="1">
      <alignment wrapText="1"/>
    </xf>
    <xf numFmtId="3" fontId="29" fillId="0" borderId="30" xfId="0" applyNumberFormat="1" applyFont="1" applyFill="1" applyBorder="1" applyAlignment="1">
      <alignment horizontal="right" wrapText="1"/>
    </xf>
    <xf numFmtId="3" fontId="37" fillId="4" borderId="63" xfId="0" applyNumberFormat="1" applyFont="1" applyFill="1" applyBorder="1" applyAlignment="1">
      <alignment horizontal="right"/>
    </xf>
    <xf numFmtId="3" fontId="29" fillId="2" borderId="20" xfId="0" applyNumberFormat="1" applyFont="1" applyFill="1" applyBorder="1" applyAlignment="1"/>
    <xf numFmtId="0" fontId="27" fillId="3" borderId="0" xfId="0" applyFont="1" applyFill="1"/>
    <xf numFmtId="3" fontId="29" fillId="3" borderId="2" xfId="0" applyNumberFormat="1" applyFont="1" applyFill="1" applyBorder="1" applyAlignment="1">
      <alignment horizontal="right"/>
    </xf>
    <xf numFmtId="0" fontId="28" fillId="13" borderId="5" xfId="0" applyFont="1" applyFill="1" applyBorder="1" applyAlignment="1">
      <alignment horizontal="center" wrapText="1"/>
    </xf>
    <xf numFmtId="0" fontId="28" fillId="2" borderId="30" xfId="0" applyFont="1" applyFill="1" applyBorder="1" applyAlignment="1">
      <alignment horizontal="center" wrapText="1"/>
    </xf>
    <xf numFmtId="3" fontId="47" fillId="0" borderId="25" xfId="0" applyNumberFormat="1" applyFont="1" applyFill="1" applyBorder="1" applyAlignment="1" applyProtection="1">
      <alignment horizontal="right" wrapText="1"/>
    </xf>
    <xf numFmtId="0" fontId="8" fillId="3" borderId="0" xfId="0" applyFont="1" applyFill="1" applyAlignment="1">
      <alignment wrapText="1"/>
    </xf>
    <xf numFmtId="0" fontId="36" fillId="0" borderId="27" xfId="0" applyFont="1" applyFill="1" applyBorder="1" applyAlignment="1" applyProtection="1">
      <alignment horizontal="right"/>
    </xf>
    <xf numFmtId="0" fontId="28" fillId="2" borderId="170" xfId="0" applyFont="1" applyFill="1" applyBorder="1" applyAlignment="1">
      <alignment horizontal="center" wrapText="1"/>
    </xf>
    <xf numFmtId="3" fontId="28" fillId="0" borderId="9" xfId="0" applyNumberFormat="1" applyFont="1" applyFill="1" applyBorder="1" applyAlignment="1">
      <alignment horizontal="right"/>
    </xf>
    <xf numFmtId="0" fontId="28" fillId="2" borderId="169" xfId="0" applyFont="1" applyFill="1" applyBorder="1" applyAlignment="1">
      <alignment horizontal="center" wrapText="1"/>
    </xf>
    <xf numFmtId="0" fontId="0" fillId="0" borderId="0" xfId="0"/>
    <xf numFmtId="0" fontId="0" fillId="0" borderId="0" xfId="0" applyNumberFormat="1"/>
    <xf numFmtId="0" fontId="25" fillId="0" borderId="0" xfId="0" applyFont="1"/>
    <xf numFmtId="0" fontId="29" fillId="2" borderId="15" xfId="0" quotePrefix="1" applyFont="1" applyFill="1" applyBorder="1" applyAlignment="1">
      <alignment vertical="center" wrapText="1"/>
    </xf>
    <xf numFmtId="3" fontId="29" fillId="0" borderId="157" xfId="0" applyNumberFormat="1" applyFont="1" applyFill="1" applyBorder="1" applyAlignment="1" applyProtection="1">
      <alignment horizontal="right" wrapText="1"/>
    </xf>
    <xf numFmtId="3" fontId="29" fillId="0" borderId="158" xfId="0" applyNumberFormat="1" applyFont="1" applyFill="1" applyBorder="1" applyAlignment="1" applyProtection="1">
      <alignment horizontal="right" wrapText="1"/>
    </xf>
    <xf numFmtId="3" fontId="36" fillId="0" borderId="158" xfId="0" applyNumberFormat="1" applyFont="1" applyFill="1" applyBorder="1" applyAlignment="1" applyProtection="1">
      <alignment horizontal="right" wrapText="1"/>
    </xf>
    <xf numFmtId="3" fontId="29" fillId="0" borderId="159" xfId="0" applyNumberFormat="1" applyFont="1" applyFill="1" applyBorder="1" applyAlignment="1">
      <alignment horizontal="right" wrapText="1"/>
    </xf>
    <xf numFmtId="0" fontId="29" fillId="19" borderId="28" xfId="0" quotePrefix="1" applyFont="1" applyFill="1" applyBorder="1" applyAlignment="1">
      <alignment vertical="center" wrapText="1"/>
    </xf>
    <xf numFmtId="3" fontId="29" fillId="19" borderId="4" xfId="0" applyNumberFormat="1" applyFont="1" applyFill="1" applyBorder="1" applyAlignment="1">
      <alignment wrapText="1"/>
    </xf>
    <xf numFmtId="0" fontId="36" fillId="19" borderId="171" xfId="0" applyFont="1" applyFill="1" applyBorder="1" applyAlignment="1" applyProtection="1">
      <alignment horizontal="right" wrapText="1"/>
    </xf>
    <xf numFmtId="0" fontId="29" fillId="19" borderId="171" xfId="0" applyFont="1" applyFill="1" applyBorder="1" applyAlignment="1">
      <alignment horizontal="right" wrapText="1"/>
    </xf>
    <xf numFmtId="0" fontId="29" fillId="19" borderId="172" xfId="0" applyFont="1" applyFill="1" applyBorder="1" applyAlignment="1">
      <alignment horizontal="right" wrapText="1"/>
    </xf>
    <xf numFmtId="3" fontId="28" fillId="19" borderId="5" xfId="0" applyNumberFormat="1" applyFont="1" applyFill="1" applyBorder="1" applyAlignment="1">
      <alignment horizontal="right"/>
    </xf>
    <xf numFmtId="3" fontId="36" fillId="0" borderId="155" xfId="0" applyNumberFormat="1" applyFont="1" applyFill="1" applyBorder="1" applyAlignment="1" applyProtection="1">
      <alignment horizontal="right" wrapText="1"/>
    </xf>
    <xf numFmtId="3" fontId="29" fillId="0" borderId="155" xfId="0" applyNumberFormat="1" applyFont="1" applyFill="1" applyBorder="1" applyAlignment="1">
      <alignment horizontal="right" wrapText="1"/>
    </xf>
    <xf numFmtId="0" fontId="29" fillId="2" borderId="26" xfId="0" quotePrefix="1" applyFont="1" applyFill="1" applyBorder="1" applyAlignment="1">
      <alignment vertical="center" wrapText="1"/>
    </xf>
    <xf numFmtId="0" fontId="29" fillId="2" borderId="63" xfId="0" applyNumberFormat="1" applyFont="1" applyFill="1" applyBorder="1" applyAlignment="1">
      <alignment wrapText="1"/>
    </xf>
    <xf numFmtId="0" fontId="29" fillId="19" borderId="26" xfId="0" quotePrefix="1" applyFont="1" applyFill="1" applyBorder="1" applyAlignment="1">
      <alignment vertical="center" wrapText="1"/>
    </xf>
    <xf numFmtId="0" fontId="37" fillId="23" borderId="28" xfId="0" applyFont="1" applyFill="1" applyBorder="1" applyAlignment="1" applyProtection="1">
      <alignment horizontal="right"/>
    </xf>
    <xf numFmtId="0" fontId="37" fillId="23" borderId="79" xfId="0" applyFont="1" applyFill="1" applyBorder="1" applyAlignment="1" applyProtection="1">
      <alignment horizontal="right"/>
    </xf>
    <xf numFmtId="3" fontId="37" fillId="17" borderId="61" xfId="0" applyNumberFormat="1" applyFont="1" applyFill="1" applyBorder="1" applyAlignment="1" applyProtection="1">
      <alignment horizontal="right"/>
    </xf>
    <xf numFmtId="0" fontId="69" fillId="0" borderId="0" xfId="5" applyFont="1" applyFill="1" applyBorder="1" applyAlignment="1">
      <alignment vertical="center" wrapText="1"/>
    </xf>
    <xf numFmtId="0" fontId="30" fillId="2" borderId="0" xfId="0" applyFont="1" applyFill="1" applyAlignment="1">
      <alignment vertical="top" wrapText="1"/>
    </xf>
    <xf numFmtId="0" fontId="42" fillId="3" borderId="0" xfId="0" applyFont="1" applyFill="1" applyAlignment="1">
      <alignment horizontal="center" wrapText="1"/>
    </xf>
    <xf numFmtId="0" fontId="0" fillId="0" borderId="0" xfId="0" applyBorder="1" applyAlignment="1">
      <alignment horizontal="center"/>
    </xf>
    <xf numFmtId="0" fontId="25" fillId="3" borderId="0" xfId="0" applyFont="1" applyFill="1" applyAlignment="1">
      <alignment horizontal="center"/>
    </xf>
    <xf numFmtId="3" fontId="8" fillId="3" borderId="0" xfId="0" applyNumberFormat="1" applyFont="1" applyFill="1" applyAlignment="1">
      <alignment horizontal="left" vertical="center" wrapText="1"/>
    </xf>
    <xf numFmtId="0" fontId="30" fillId="2" borderId="0" xfId="0" applyNumberFormat="1" applyFont="1" applyFill="1" applyAlignment="1">
      <alignment horizontal="left" vertical="center" wrapText="1"/>
    </xf>
    <xf numFmtId="0" fontId="3" fillId="2" borderId="0" xfId="0" applyFont="1" applyFill="1" applyAlignment="1">
      <alignment wrapText="1"/>
    </xf>
    <xf numFmtId="0" fontId="4" fillId="0" borderId="0" xfId="0" applyFont="1" applyAlignment="1">
      <alignment wrapText="1"/>
    </xf>
    <xf numFmtId="0" fontId="41" fillId="8" borderId="1" xfId="0" applyFont="1" applyFill="1" applyBorder="1" applyAlignment="1">
      <alignment horizontal="left" vertical="center" wrapText="1"/>
    </xf>
    <xf numFmtId="0" fontId="41" fillId="8" borderId="33" xfId="0" applyFont="1" applyFill="1" applyBorder="1" applyAlignment="1">
      <alignment horizontal="left" vertical="center" wrapText="1"/>
    </xf>
    <xf numFmtId="0" fontId="28" fillId="2" borderId="35" xfId="0" applyFont="1" applyFill="1" applyBorder="1" applyAlignment="1">
      <alignment horizontal="center" wrapText="1"/>
    </xf>
    <xf numFmtId="0" fontId="28" fillId="2" borderId="2" xfId="0" applyFont="1" applyFill="1" applyBorder="1" applyAlignment="1">
      <alignment horizontal="center" wrapText="1"/>
    </xf>
    <xf numFmtId="0" fontId="28" fillId="2" borderId="28" xfId="0" applyFont="1" applyFill="1" applyBorder="1" applyAlignment="1">
      <alignment horizontal="center" wrapText="1"/>
    </xf>
    <xf numFmtId="0" fontId="28" fillId="2" borderId="34"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3" xfId="0" applyFont="1" applyFill="1" applyBorder="1" applyAlignment="1" applyProtection="1">
      <alignment horizontal="center" wrapText="1"/>
    </xf>
    <xf numFmtId="0" fontId="28" fillId="2" borderId="4" xfId="0" applyFont="1" applyFill="1" applyBorder="1" applyAlignment="1" applyProtection="1">
      <alignment horizontal="center"/>
    </xf>
    <xf numFmtId="0" fontId="51" fillId="22" borderId="0" xfId="0" applyFont="1" applyFill="1" applyBorder="1" applyAlignment="1">
      <alignment horizontal="center" vertical="center"/>
    </xf>
    <xf numFmtId="3" fontId="29" fillId="2" borderId="64" xfId="0" applyNumberFormat="1" applyFont="1" applyFill="1" applyBorder="1" applyAlignment="1">
      <alignment horizontal="right" wrapText="1"/>
    </xf>
    <xf numFmtId="3" fontId="29" fillId="2" borderId="27" xfId="0" applyNumberFormat="1" applyFont="1" applyFill="1" applyBorder="1" applyAlignment="1">
      <alignment horizontal="right" wrapText="1"/>
    </xf>
    <xf numFmtId="3" fontId="29" fillId="2" borderId="26" xfId="0" applyNumberFormat="1" applyFont="1" applyFill="1" applyBorder="1" applyAlignment="1">
      <alignment horizontal="right" wrapText="1"/>
    </xf>
    <xf numFmtId="0" fontId="8" fillId="3" borderId="0" xfId="0" applyFont="1" applyFill="1" applyAlignment="1">
      <alignment wrapText="1"/>
    </xf>
    <xf numFmtId="3" fontId="29" fillId="2" borderId="113" xfId="0" applyNumberFormat="1" applyFont="1" applyFill="1" applyBorder="1" applyAlignment="1">
      <alignment horizontal="right" wrapText="1"/>
    </xf>
    <xf numFmtId="3" fontId="29" fillId="2" borderId="23" xfId="0" applyNumberFormat="1" applyFont="1" applyFill="1" applyBorder="1" applyAlignment="1">
      <alignment horizontal="right" wrapText="1"/>
    </xf>
    <xf numFmtId="3" fontId="29" fillId="2" borderId="90" xfId="0" applyNumberFormat="1" applyFont="1" applyFill="1" applyBorder="1" applyAlignment="1">
      <alignment horizontal="right" wrapText="1"/>
    </xf>
    <xf numFmtId="3" fontId="29" fillId="2" borderId="22" xfId="0" applyNumberFormat="1" applyFont="1" applyFill="1" applyBorder="1" applyAlignment="1">
      <alignment horizontal="right" wrapText="1"/>
    </xf>
    <xf numFmtId="9" fontId="29" fillId="2" borderId="64" xfId="0" applyNumberFormat="1" applyFont="1" applyFill="1" applyBorder="1" applyAlignment="1">
      <alignment horizontal="right" wrapText="1"/>
    </xf>
    <xf numFmtId="9" fontId="29" fillId="2" borderId="27" xfId="0" applyNumberFormat="1" applyFont="1" applyFill="1" applyBorder="1" applyAlignment="1">
      <alignment horizontal="right" wrapText="1"/>
    </xf>
    <xf numFmtId="9" fontId="29" fillId="2" borderId="98" xfId="0" applyNumberFormat="1" applyFont="1" applyFill="1" applyBorder="1" applyAlignment="1">
      <alignment horizontal="right" wrapText="1"/>
    </xf>
    <xf numFmtId="9" fontId="29" fillId="2" borderId="64" xfId="3" applyFont="1" applyFill="1" applyBorder="1" applyAlignment="1">
      <alignment horizontal="right" wrapText="1"/>
    </xf>
    <xf numFmtId="9" fontId="29" fillId="2" borderId="27" xfId="3" applyFont="1" applyFill="1" applyBorder="1" applyAlignment="1">
      <alignment horizontal="right" wrapText="1"/>
    </xf>
    <xf numFmtId="9" fontId="29" fillId="2" borderId="98" xfId="3" applyFont="1" applyFill="1" applyBorder="1" applyAlignment="1">
      <alignment horizontal="right" wrapText="1"/>
    </xf>
    <xf numFmtId="9" fontId="29" fillId="2" borderId="26" xfId="3" applyFont="1" applyFill="1" applyBorder="1" applyAlignment="1">
      <alignment horizontal="right" wrapText="1"/>
    </xf>
    <xf numFmtId="0" fontId="8" fillId="3" borderId="0" xfId="0" applyFont="1" applyFill="1" applyAlignment="1">
      <alignment horizontal="left" wrapText="1"/>
    </xf>
    <xf numFmtId="3" fontId="29" fillId="2" borderId="62" xfId="0" applyNumberFormat="1" applyFont="1" applyFill="1" applyBorder="1" applyAlignment="1">
      <alignment horizontal="right" wrapText="1"/>
    </xf>
    <xf numFmtId="3" fontId="29" fillId="2" borderId="25" xfId="0" applyNumberFormat="1" applyFont="1" applyFill="1" applyBorder="1" applyAlignment="1">
      <alignment horizontal="right" wrapText="1"/>
    </xf>
    <xf numFmtId="3" fontId="29" fillId="2" borderId="94" xfId="0" applyNumberFormat="1" applyFont="1" applyFill="1" applyBorder="1" applyAlignment="1">
      <alignment horizontal="right" wrapText="1"/>
    </xf>
    <xf numFmtId="3" fontId="29" fillId="2" borderId="98" xfId="0" applyNumberFormat="1" applyFont="1" applyFill="1" applyBorder="1" applyAlignment="1">
      <alignment horizontal="right" wrapText="1"/>
    </xf>
    <xf numFmtId="3" fontId="34" fillId="2" borderId="62" xfId="0" applyNumberFormat="1" applyFont="1" applyFill="1" applyBorder="1" applyAlignment="1">
      <alignment horizontal="right" wrapText="1"/>
    </xf>
    <xf numFmtId="3" fontId="34" fillId="2" borderId="25" xfId="0" applyNumberFormat="1" applyFont="1" applyFill="1" applyBorder="1" applyAlignment="1">
      <alignment horizontal="right" wrapText="1"/>
    </xf>
    <xf numFmtId="3" fontId="34" fillId="2" borderId="6" xfId="0" applyNumberFormat="1" applyFont="1" applyFill="1" applyBorder="1" applyAlignment="1">
      <alignment horizontal="right" wrapText="1"/>
    </xf>
    <xf numFmtId="3" fontId="34" fillId="0" borderId="62" xfId="0" applyNumberFormat="1" applyFont="1" applyFill="1" applyBorder="1" applyAlignment="1" applyProtection="1">
      <alignment horizontal="right" wrapText="1"/>
    </xf>
    <xf numFmtId="3" fontId="34" fillId="0" borderId="25" xfId="0" applyNumberFormat="1" applyFont="1" applyFill="1" applyBorder="1" applyAlignment="1" applyProtection="1">
      <alignment horizontal="right" wrapText="1"/>
    </xf>
    <xf numFmtId="3" fontId="34" fillId="0" borderId="94" xfId="0" applyNumberFormat="1" applyFont="1" applyFill="1" applyBorder="1" applyAlignment="1" applyProtection="1">
      <alignment horizontal="right" wrapText="1"/>
    </xf>
    <xf numFmtId="3" fontId="47" fillId="0" borderId="62" xfId="0" applyNumberFormat="1" applyFont="1" applyFill="1" applyBorder="1" applyAlignment="1" applyProtection="1">
      <alignment horizontal="right" wrapText="1"/>
    </xf>
    <xf numFmtId="3" fontId="47" fillId="0" borderId="25" xfId="0" applyNumberFormat="1" applyFont="1" applyFill="1" applyBorder="1" applyAlignment="1" applyProtection="1">
      <alignment horizontal="right" wrapText="1"/>
    </xf>
    <xf numFmtId="3" fontId="47" fillId="0" borderId="94" xfId="0" applyNumberFormat="1" applyFont="1" applyFill="1" applyBorder="1" applyAlignment="1" applyProtection="1">
      <alignment horizontal="right" wrapText="1"/>
    </xf>
    <xf numFmtId="3" fontId="34" fillId="2" borderId="94" xfId="0" applyNumberFormat="1" applyFont="1" applyFill="1" applyBorder="1" applyAlignment="1">
      <alignment horizontal="right" wrapText="1"/>
    </xf>
    <xf numFmtId="3" fontId="47" fillId="3" borderId="62" xfId="0" applyNumberFormat="1" applyFont="1" applyFill="1" applyBorder="1" applyAlignment="1" applyProtection="1">
      <alignment horizontal="right" wrapText="1"/>
    </xf>
    <xf numFmtId="3" fontId="47" fillId="3" borderId="25" xfId="0" applyNumberFormat="1" applyFont="1" applyFill="1" applyBorder="1" applyAlignment="1" applyProtection="1">
      <alignment horizontal="right" wrapText="1"/>
    </xf>
    <xf numFmtId="3" fontId="47" fillId="3" borderId="6" xfId="0" applyNumberFormat="1" applyFont="1" applyFill="1" applyBorder="1" applyAlignment="1" applyProtection="1">
      <alignment horizontal="right" wrapText="1"/>
    </xf>
    <xf numFmtId="3" fontId="29" fillId="2" borderId="6" xfId="0" applyNumberFormat="1" applyFont="1" applyFill="1" applyBorder="1" applyAlignment="1">
      <alignment horizontal="right" wrapText="1"/>
    </xf>
    <xf numFmtId="0" fontId="28" fillId="13" borderId="34" xfId="0" applyFont="1" applyFill="1" applyBorder="1" applyAlignment="1">
      <alignment horizontal="center" wrapText="1"/>
    </xf>
    <xf numFmtId="0" fontId="28" fillId="13" borderId="5" xfId="0" applyFont="1" applyFill="1" applyBorder="1" applyAlignment="1">
      <alignment horizontal="center" wrapText="1"/>
    </xf>
    <xf numFmtId="0" fontId="28" fillId="2" borderId="111" xfId="0" applyFont="1" applyFill="1" applyBorder="1" applyAlignment="1">
      <alignment horizontal="center" wrapText="1"/>
    </xf>
    <xf numFmtId="0" fontId="28" fillId="2" borderId="33" xfId="0" applyFont="1" applyFill="1" applyBorder="1" applyAlignment="1">
      <alignment horizontal="center" wrapText="1"/>
    </xf>
    <xf numFmtId="0" fontId="28" fillId="2" borderId="112" xfId="0" applyFont="1" applyFill="1" applyBorder="1" applyAlignment="1">
      <alignment horizontal="center" wrapText="1"/>
    </xf>
    <xf numFmtId="0" fontId="28" fillId="2" borderId="30" xfId="0" applyFont="1" applyFill="1" applyBorder="1" applyAlignment="1">
      <alignment horizontal="center" wrapText="1"/>
    </xf>
    <xf numFmtId="0" fontId="28" fillId="2" borderId="77" xfId="0" applyFont="1" applyFill="1" applyBorder="1" applyAlignment="1">
      <alignment horizontal="center" wrapText="1"/>
    </xf>
    <xf numFmtId="0" fontId="28" fillId="2" borderId="1" xfId="0" applyFont="1" applyFill="1" applyBorder="1" applyAlignment="1">
      <alignment horizontal="center" wrapText="1"/>
    </xf>
    <xf numFmtId="0" fontId="28" fillId="2" borderId="110" xfId="0" applyFont="1" applyFill="1" applyBorder="1" applyAlignment="1">
      <alignment horizontal="center" wrapText="1"/>
    </xf>
    <xf numFmtId="0" fontId="28" fillId="2" borderId="31" xfId="0" applyFont="1" applyFill="1" applyBorder="1" applyAlignment="1">
      <alignment horizontal="center" wrapText="1"/>
    </xf>
    <xf numFmtId="0" fontId="41" fillId="14" borderId="1" xfId="0" applyFont="1" applyFill="1" applyBorder="1" applyAlignment="1">
      <alignment horizontal="left" vertical="center"/>
    </xf>
    <xf numFmtId="0" fontId="41" fillId="14" borderId="33" xfId="0" applyFont="1" applyFill="1" applyBorder="1" applyAlignment="1">
      <alignment horizontal="left" vertical="center"/>
    </xf>
    <xf numFmtId="0" fontId="28" fillId="2" borderId="3" xfId="0" applyFont="1" applyFill="1" applyBorder="1" applyAlignment="1">
      <alignment horizontal="center" wrapText="1"/>
    </xf>
    <xf numFmtId="0" fontId="28" fillId="2" borderId="4" xfId="0" applyFont="1" applyFill="1" applyBorder="1" applyAlignment="1">
      <alignment horizontal="center"/>
    </xf>
    <xf numFmtId="0" fontId="69" fillId="2" borderId="0" xfId="0" applyFont="1" applyFill="1" applyBorder="1" applyAlignment="1">
      <alignment horizontal="left" vertical="center" wrapText="1"/>
    </xf>
    <xf numFmtId="0" fontId="69" fillId="2" borderId="33" xfId="0" applyFont="1" applyFill="1" applyBorder="1" applyAlignment="1">
      <alignment horizontal="left" vertical="center" wrapText="1"/>
    </xf>
    <xf numFmtId="0" fontId="30" fillId="2" borderId="1" xfId="0" applyFont="1" applyFill="1" applyBorder="1" applyAlignment="1">
      <alignment horizontal="left" wrapText="1"/>
    </xf>
    <xf numFmtId="9" fontId="36" fillId="0" borderId="47" xfId="3" applyFont="1" applyFill="1" applyBorder="1" applyAlignment="1" applyProtection="1">
      <alignment horizontal="center" wrapText="1"/>
    </xf>
    <xf numFmtId="9" fontId="36" fillId="0" borderId="27" xfId="3" applyFont="1" applyFill="1" applyBorder="1" applyAlignment="1" applyProtection="1">
      <alignment horizontal="center" wrapText="1"/>
    </xf>
    <xf numFmtId="9" fontId="36" fillId="0" borderId="98" xfId="3" applyFont="1" applyFill="1" applyBorder="1" applyAlignment="1" applyProtection="1">
      <alignment horizontal="center" wrapText="1"/>
    </xf>
    <xf numFmtId="0" fontId="30" fillId="2" borderId="0" xfId="0" applyFont="1" applyFill="1" applyAlignment="1">
      <alignment horizontal="left" vertical="top" wrapText="1"/>
    </xf>
    <xf numFmtId="3" fontId="28" fillId="13" borderId="35" xfId="0" applyNumberFormat="1" applyFont="1" applyFill="1" applyBorder="1" applyAlignment="1" applyProtection="1"/>
    <xf numFmtId="3" fontId="28" fillId="13" borderId="2" xfId="0" applyNumberFormat="1" applyFont="1" applyFill="1" applyBorder="1" applyAlignment="1" applyProtection="1"/>
    <xf numFmtId="0" fontId="28" fillId="2" borderId="3" xfId="0" applyFont="1" applyFill="1" applyBorder="1" applyAlignment="1" applyProtection="1">
      <alignment horizontal="center" vertical="center"/>
    </xf>
    <xf numFmtId="0" fontId="28" fillId="2" borderId="4" xfId="0" applyFont="1" applyFill="1" applyBorder="1" applyAlignment="1" applyProtection="1">
      <alignment horizontal="center" vertical="center"/>
    </xf>
    <xf numFmtId="0" fontId="28" fillId="13" borderId="34" xfId="0" applyFont="1" applyFill="1" applyBorder="1" applyAlignment="1" applyProtection="1">
      <alignment horizontal="center" wrapText="1"/>
    </xf>
    <xf numFmtId="0" fontId="28" fillId="13" borderId="1" xfId="0" applyFont="1" applyFill="1" applyBorder="1" applyAlignment="1" applyProtection="1">
      <alignment horizontal="center" wrapText="1"/>
    </xf>
    <xf numFmtId="0" fontId="28" fillId="13" borderId="5" xfId="0" applyFont="1" applyFill="1" applyBorder="1" applyAlignment="1" applyProtection="1">
      <alignment horizontal="center" wrapText="1"/>
    </xf>
    <xf numFmtId="0" fontId="28" fillId="13" borderId="33" xfId="0" applyFont="1" applyFill="1" applyBorder="1" applyAlignment="1" applyProtection="1">
      <alignment horizontal="center" wrapText="1"/>
    </xf>
    <xf numFmtId="3" fontId="29" fillId="13" borderId="2" xfId="0" applyNumberFormat="1" applyFont="1" applyFill="1" applyBorder="1" applyAlignment="1"/>
    <xf numFmtId="0" fontId="27" fillId="13" borderId="1" xfId="0" applyFont="1" applyFill="1" applyBorder="1" applyAlignment="1">
      <alignment horizontal="center" wrapText="1"/>
    </xf>
    <xf numFmtId="0" fontId="27" fillId="13" borderId="5" xfId="0" applyFont="1" applyFill="1" applyBorder="1" applyAlignment="1">
      <alignment horizontal="center" wrapText="1"/>
    </xf>
    <xf numFmtId="0" fontId="27" fillId="13" borderId="33" xfId="0" applyFont="1" applyFill="1" applyBorder="1" applyAlignment="1">
      <alignment horizontal="center" wrapText="1"/>
    </xf>
    <xf numFmtId="0" fontId="31" fillId="2" borderId="3" xfId="0" applyFont="1" applyFill="1" applyBorder="1" applyAlignment="1" applyProtection="1">
      <alignment horizontal="center" vertical="center"/>
    </xf>
    <xf numFmtId="0" fontId="31" fillId="2" borderId="4" xfId="0" applyFont="1" applyFill="1" applyBorder="1" applyAlignment="1" applyProtection="1">
      <alignment horizontal="center" vertical="center"/>
    </xf>
    <xf numFmtId="0" fontId="41" fillId="14" borderId="0" xfId="0" applyFont="1" applyFill="1" applyBorder="1" applyAlignment="1">
      <alignment horizontal="left" vertical="center"/>
    </xf>
    <xf numFmtId="0" fontId="26" fillId="0" borderId="0" xfId="0" applyFont="1" applyFill="1" applyAlignment="1">
      <alignment horizontal="left" wrapText="1"/>
    </xf>
    <xf numFmtId="3" fontId="43" fillId="13" borderId="34" xfId="0" applyNumberFormat="1" applyFont="1" applyFill="1" applyBorder="1" applyAlignment="1">
      <alignment horizontal="center" wrapText="1"/>
    </xf>
    <xf numFmtId="3" fontId="43" fillId="13" borderId="5" xfId="0" applyNumberFormat="1" applyFont="1" applyFill="1" applyBorder="1" applyAlignment="1">
      <alignment horizontal="center" wrapText="1"/>
    </xf>
    <xf numFmtId="3" fontId="43" fillId="13" borderId="3" xfId="0" applyNumberFormat="1" applyFont="1" applyFill="1" applyBorder="1" applyAlignment="1">
      <alignment horizontal="center" vertical="center" wrapText="1"/>
    </xf>
    <xf numFmtId="3" fontId="43" fillId="13" borderId="4" xfId="0" applyNumberFormat="1" applyFont="1" applyFill="1" applyBorder="1" applyAlignment="1">
      <alignment horizontal="center" vertical="center" wrapText="1"/>
    </xf>
    <xf numFmtId="0" fontId="43" fillId="0" borderId="34" xfId="0" applyNumberFormat="1" applyFont="1" applyFill="1" applyBorder="1" applyAlignment="1">
      <alignment horizontal="center" vertical="center" wrapText="1"/>
    </xf>
    <xf numFmtId="0" fontId="43" fillId="0" borderId="5" xfId="0" applyNumberFormat="1" applyFont="1" applyFill="1" applyBorder="1" applyAlignment="1">
      <alignment horizontal="center" vertical="center" wrapText="1"/>
    </xf>
    <xf numFmtId="0" fontId="26" fillId="0" borderId="0" xfId="0" applyFont="1" applyAlignment="1">
      <alignment horizontal="left" wrapText="1"/>
    </xf>
    <xf numFmtId="0" fontId="51" fillId="5" borderId="0" xfId="0" applyFont="1" applyFill="1" applyBorder="1" applyAlignment="1">
      <alignment horizontal="center" vertical="center"/>
    </xf>
    <xf numFmtId="0" fontId="41" fillId="5" borderId="1" xfId="0" applyFont="1" applyFill="1" applyBorder="1" applyAlignment="1">
      <alignment horizontal="left" vertical="center" wrapText="1"/>
    </xf>
    <xf numFmtId="0" fontId="41" fillId="5" borderId="33" xfId="0" applyFont="1" applyFill="1" applyBorder="1" applyAlignment="1">
      <alignment horizontal="left" vertical="center" wrapText="1"/>
    </xf>
    <xf numFmtId="3" fontId="29" fillId="0" borderId="113" xfId="0" applyNumberFormat="1" applyFont="1" applyFill="1" applyBorder="1" applyAlignment="1">
      <alignment horizontal="right" wrapText="1"/>
    </xf>
    <xf numFmtId="3" fontId="29" fillId="0" borderId="23" xfId="0" applyNumberFormat="1" applyFont="1" applyFill="1" applyBorder="1" applyAlignment="1">
      <alignment horizontal="right" wrapText="1"/>
    </xf>
    <xf numFmtId="3" fontId="29" fillId="0" borderId="22" xfId="0" applyNumberFormat="1" applyFont="1" applyFill="1" applyBorder="1" applyAlignment="1">
      <alignment horizontal="right" wrapText="1"/>
    </xf>
    <xf numFmtId="0" fontId="28" fillId="2" borderId="82" xfId="0" applyFont="1" applyFill="1" applyBorder="1" applyAlignment="1">
      <alignment horizontal="center" vertical="center" wrapText="1"/>
    </xf>
    <xf numFmtId="0" fontId="28" fillId="2" borderId="86" xfId="0" applyFont="1" applyFill="1" applyBorder="1" applyAlignment="1">
      <alignment horizontal="center" vertical="center" wrapText="1"/>
    </xf>
    <xf numFmtId="0" fontId="28" fillId="2" borderId="77"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2" borderId="110" xfId="0" applyFont="1" applyFill="1" applyBorder="1" applyAlignment="1">
      <alignment horizontal="center" vertical="center" wrapText="1"/>
    </xf>
    <xf numFmtId="0" fontId="28" fillId="2" borderId="111" xfId="0" applyFont="1" applyFill="1" applyBorder="1" applyAlignment="1">
      <alignment horizontal="center" vertical="center" wrapText="1"/>
    </xf>
    <xf numFmtId="0" fontId="28" fillId="2" borderId="33" xfId="0" applyFont="1" applyFill="1" applyBorder="1" applyAlignment="1">
      <alignment horizontal="center" vertical="center" wrapText="1"/>
    </xf>
    <xf numFmtId="0" fontId="28" fillId="2" borderId="112" xfId="0" applyFont="1" applyFill="1" applyBorder="1" applyAlignment="1">
      <alignment horizontal="center" vertical="center" wrapText="1"/>
    </xf>
    <xf numFmtId="3" fontId="28" fillId="4" borderId="34" xfId="0" applyNumberFormat="1" applyFont="1" applyFill="1" applyBorder="1" applyAlignment="1">
      <alignment horizontal="center" vertical="center" wrapText="1"/>
    </xf>
    <xf numFmtId="3" fontId="28" fillId="4" borderId="5" xfId="0" applyNumberFormat="1"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4" xfId="0" applyFont="1" applyFill="1" applyBorder="1" applyAlignment="1">
      <alignment horizontal="center" vertical="center"/>
    </xf>
    <xf numFmtId="0" fontId="8" fillId="3" borderId="0" xfId="0" applyFont="1" applyFill="1" applyBorder="1" applyAlignment="1">
      <alignment horizontal="left" vertical="center" wrapText="1"/>
    </xf>
    <xf numFmtId="0" fontId="8" fillId="3" borderId="0" xfId="0" applyFont="1" applyFill="1" applyBorder="1" applyAlignment="1">
      <alignment horizontal="left" vertical="top" wrapText="1"/>
    </xf>
    <xf numFmtId="0" fontId="10" fillId="3" borderId="0" xfId="0" applyFont="1" applyFill="1" applyBorder="1" applyAlignment="1" applyProtection="1">
      <alignment horizontal="left" vertical="center" wrapText="1"/>
    </xf>
    <xf numFmtId="0" fontId="7" fillId="3" borderId="0" xfId="0" applyFont="1" applyFill="1" applyBorder="1" applyAlignment="1">
      <alignment horizontal="center"/>
    </xf>
    <xf numFmtId="0" fontId="0" fillId="3" borderId="0" xfId="0" applyFill="1" applyBorder="1" applyAlignment="1">
      <alignment horizontal="center"/>
    </xf>
    <xf numFmtId="0" fontId="29" fillId="2" borderId="48" xfId="0" applyFont="1" applyFill="1" applyBorder="1" applyAlignment="1">
      <alignment horizontal="right"/>
    </xf>
    <xf numFmtId="0" fontId="29" fillId="2" borderId="2" xfId="0" applyFont="1" applyFill="1" applyBorder="1" applyAlignment="1">
      <alignment horizontal="right"/>
    </xf>
    <xf numFmtId="0" fontId="29" fillId="2" borderId="79" xfId="0" applyFont="1" applyFill="1" applyBorder="1" applyAlignment="1">
      <alignment horizontal="right"/>
    </xf>
    <xf numFmtId="0" fontId="29" fillId="2" borderId="28" xfId="0" applyFont="1" applyFill="1" applyBorder="1" applyAlignment="1">
      <alignment horizontal="right"/>
    </xf>
    <xf numFmtId="0" fontId="8" fillId="3" borderId="0" xfId="0" applyFont="1" applyFill="1" applyBorder="1" applyAlignment="1">
      <alignment horizontal="left" wrapText="1"/>
    </xf>
    <xf numFmtId="0" fontId="8" fillId="3" borderId="0" xfId="0" applyFont="1" applyFill="1" applyAlignment="1">
      <alignment horizontal="left" vertical="center" wrapText="1"/>
    </xf>
    <xf numFmtId="0" fontId="8" fillId="3" borderId="0" xfId="0" applyFont="1" applyFill="1" applyAlignment="1">
      <alignment horizontal="left" vertical="top" wrapText="1"/>
    </xf>
    <xf numFmtId="3" fontId="34" fillId="0" borderId="25" xfId="0" applyNumberFormat="1" applyFont="1" applyFill="1" applyBorder="1" applyAlignment="1">
      <alignment horizontal="right" wrapText="1"/>
    </xf>
    <xf numFmtId="3" fontId="34" fillId="0" borderId="94" xfId="0" applyNumberFormat="1" applyFont="1" applyFill="1" applyBorder="1" applyAlignment="1">
      <alignment horizontal="right" wrapText="1"/>
    </xf>
    <xf numFmtId="3" fontId="34" fillId="0" borderId="62" xfId="0" applyNumberFormat="1" applyFont="1" applyFill="1" applyBorder="1" applyAlignment="1">
      <alignment horizontal="right" wrapText="1"/>
    </xf>
    <xf numFmtId="3" fontId="34" fillId="0" borderId="6" xfId="0" applyNumberFormat="1" applyFont="1" applyFill="1" applyBorder="1" applyAlignment="1">
      <alignment horizontal="right" wrapText="1"/>
    </xf>
    <xf numFmtId="3" fontId="28" fillId="4" borderId="35" xfId="0" applyNumberFormat="1" applyFont="1" applyFill="1" applyBorder="1" applyAlignment="1" applyProtection="1">
      <alignment horizontal="right" wrapText="1"/>
    </xf>
    <xf numFmtId="3" fontId="28" fillId="4" borderId="2" xfId="0" applyNumberFormat="1" applyFont="1" applyFill="1" applyBorder="1" applyAlignment="1" applyProtection="1">
      <alignment horizontal="right" wrapText="1"/>
    </xf>
    <xf numFmtId="0" fontId="49" fillId="0" borderId="35" xfId="0" applyFont="1" applyBorder="1" applyAlignment="1">
      <alignment horizontal="center"/>
    </xf>
    <xf numFmtId="0" fontId="49" fillId="0" borderId="2" xfId="0" applyFont="1" applyBorder="1" applyAlignment="1">
      <alignment horizontal="center"/>
    </xf>
    <xf numFmtId="0" fontId="49" fillId="0" borderId="28" xfId="0" applyFont="1" applyBorder="1" applyAlignment="1">
      <alignment horizontal="center"/>
    </xf>
    <xf numFmtId="0" fontId="41" fillId="5" borderId="1" xfId="0" applyFont="1" applyFill="1" applyBorder="1" applyAlignment="1" applyProtection="1">
      <alignment horizontal="left" vertical="center" wrapText="1"/>
    </xf>
    <xf numFmtId="0" fontId="41" fillId="5" borderId="33" xfId="0" applyFont="1" applyFill="1" applyBorder="1" applyAlignment="1" applyProtection="1">
      <alignment horizontal="left" vertical="center" wrapText="1"/>
    </xf>
    <xf numFmtId="0" fontId="28" fillId="2" borderId="31" xfId="0" applyFont="1" applyFill="1" applyBorder="1" applyAlignment="1" applyProtection="1">
      <alignment horizontal="center" vertical="center"/>
    </xf>
    <xf numFmtId="0" fontId="28" fillId="2" borderId="30" xfId="0" applyFont="1" applyFill="1" applyBorder="1" applyAlignment="1" applyProtection="1">
      <alignment horizontal="center" vertical="center"/>
    </xf>
    <xf numFmtId="0" fontId="8" fillId="3" borderId="33" xfId="0" applyFont="1" applyFill="1" applyBorder="1" applyAlignment="1">
      <alignment wrapText="1"/>
    </xf>
    <xf numFmtId="0" fontId="31" fillId="4" borderId="34" xfId="0" applyFont="1" applyFill="1" applyBorder="1" applyAlignment="1" applyProtection="1">
      <alignment horizontal="center" vertical="center" wrapText="1"/>
    </xf>
    <xf numFmtId="0" fontId="31" fillId="4" borderId="1" xfId="0" applyFont="1" applyFill="1" applyBorder="1" applyAlignment="1" applyProtection="1">
      <alignment horizontal="center" vertical="center" wrapText="1"/>
    </xf>
    <xf numFmtId="0" fontId="31" fillId="4" borderId="5" xfId="0" applyFont="1" applyFill="1" applyBorder="1" applyAlignment="1" applyProtection="1">
      <alignment horizontal="center" vertical="center" wrapText="1"/>
    </xf>
    <xf numFmtId="0" fontId="31" fillId="4" borderId="33" xfId="0" applyFont="1" applyFill="1" applyBorder="1" applyAlignment="1" applyProtection="1">
      <alignment horizontal="center" vertical="center" wrapText="1"/>
    </xf>
    <xf numFmtId="0" fontId="28" fillId="3" borderId="35"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28" xfId="0" applyFont="1" applyFill="1" applyBorder="1" applyAlignment="1">
      <alignment horizontal="center" vertical="center" wrapText="1"/>
    </xf>
    <xf numFmtId="0" fontId="28" fillId="3" borderId="35" xfId="0" applyFont="1" applyFill="1" applyBorder="1" applyAlignment="1">
      <alignment horizontal="center" wrapText="1"/>
    </xf>
    <xf numFmtId="0" fontId="28" fillId="3" borderId="2" xfId="0" applyFont="1" applyFill="1" applyBorder="1" applyAlignment="1">
      <alignment horizontal="center" wrapText="1"/>
    </xf>
    <xf numFmtId="0" fontId="28" fillId="2" borderId="35"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30" fillId="2" borderId="0" xfId="0" applyFont="1" applyFill="1" applyBorder="1" applyAlignment="1">
      <alignment horizontal="left" wrapText="1"/>
    </xf>
    <xf numFmtId="0" fontId="8" fillId="2" borderId="0" xfId="0" applyFont="1" applyFill="1" applyBorder="1" applyAlignment="1">
      <alignment horizontal="left" wrapText="1"/>
    </xf>
    <xf numFmtId="0" fontId="8" fillId="3" borderId="0" xfId="0" applyFont="1" applyFill="1" applyAlignment="1">
      <alignment horizontal="left"/>
    </xf>
    <xf numFmtId="1" fontId="27" fillId="3" borderId="9" xfId="0" applyNumberFormat="1" applyFont="1" applyFill="1" applyBorder="1" applyAlignment="1">
      <alignment horizontal="right"/>
    </xf>
    <xf numFmtId="1" fontId="27" fillId="3" borderId="25" xfId="0" applyNumberFormat="1" applyFont="1" applyFill="1" applyBorder="1" applyAlignment="1">
      <alignment horizontal="right"/>
    </xf>
    <xf numFmtId="1" fontId="27" fillId="3" borderId="6" xfId="0" applyNumberFormat="1" applyFont="1" applyFill="1" applyBorder="1" applyAlignment="1">
      <alignment horizontal="right"/>
    </xf>
    <xf numFmtId="0" fontId="29" fillId="3" borderId="23" xfId="0" applyFont="1" applyFill="1" applyBorder="1" applyAlignment="1">
      <alignment horizontal="left"/>
    </xf>
    <xf numFmtId="0" fontId="29" fillId="3" borderId="22" xfId="0" applyFont="1" applyFill="1" applyBorder="1" applyAlignment="1">
      <alignment horizontal="left"/>
    </xf>
    <xf numFmtId="1" fontId="27" fillId="3" borderId="24" xfId="0" applyNumberFormat="1" applyFont="1" applyFill="1" applyBorder="1" applyAlignment="1">
      <alignment horizontal="right"/>
    </xf>
    <xf numFmtId="1" fontId="27" fillId="3" borderId="23" xfId="0" applyNumberFormat="1" applyFont="1" applyFill="1" applyBorder="1" applyAlignment="1">
      <alignment horizontal="right"/>
    </xf>
    <xf numFmtId="1" fontId="27" fillId="3" borderId="22" xfId="0" applyNumberFormat="1" applyFont="1" applyFill="1" applyBorder="1" applyAlignment="1">
      <alignment horizontal="right"/>
    </xf>
    <xf numFmtId="1" fontId="27" fillId="0" borderId="24" xfId="0" applyNumberFormat="1" applyFont="1" applyFill="1" applyBorder="1" applyAlignment="1">
      <alignment horizontal="right"/>
    </xf>
    <xf numFmtId="1" fontId="27" fillId="0" borderId="23" xfId="0" applyNumberFormat="1" applyFont="1" applyFill="1" applyBorder="1" applyAlignment="1">
      <alignment horizontal="right"/>
    </xf>
    <xf numFmtId="1" fontId="27" fillId="0" borderId="22" xfId="0" applyNumberFormat="1" applyFont="1" applyFill="1" applyBorder="1" applyAlignment="1">
      <alignment horizontal="right"/>
    </xf>
    <xf numFmtId="0" fontId="48" fillId="3" borderId="34" xfId="0" applyFont="1" applyFill="1" applyBorder="1" applyAlignment="1">
      <alignment horizontal="center" vertical="center"/>
    </xf>
    <xf numFmtId="0" fontId="48" fillId="3" borderId="1" xfId="0" applyFont="1" applyFill="1" applyBorder="1" applyAlignment="1">
      <alignment horizontal="center" vertical="center"/>
    </xf>
    <xf numFmtId="0" fontId="48" fillId="3" borderId="31" xfId="0" applyFont="1" applyFill="1" applyBorder="1" applyAlignment="1">
      <alignment horizontal="center" vertical="center"/>
    </xf>
    <xf numFmtId="0" fontId="48" fillId="3" borderId="5" xfId="0" applyFont="1" applyFill="1" applyBorder="1" applyAlignment="1">
      <alignment horizontal="center" vertical="center"/>
    </xf>
    <xf numFmtId="0" fontId="48" fillId="3" borderId="33" xfId="0" applyFont="1" applyFill="1" applyBorder="1" applyAlignment="1">
      <alignment horizontal="center" vertical="center"/>
    </xf>
    <xf numFmtId="0" fontId="48" fillId="3" borderId="30" xfId="0" applyFont="1" applyFill="1" applyBorder="1" applyAlignment="1">
      <alignment horizontal="center" vertical="center"/>
    </xf>
    <xf numFmtId="1" fontId="43" fillId="3" borderId="34" xfId="0" applyNumberFormat="1" applyFont="1" applyFill="1" applyBorder="1" applyAlignment="1">
      <alignment horizontal="center" vertical="center" wrapText="1"/>
    </xf>
    <xf numFmtId="1" fontId="43" fillId="3" borderId="1" xfId="0" applyNumberFormat="1" applyFont="1" applyFill="1" applyBorder="1" applyAlignment="1">
      <alignment horizontal="center" vertical="center" wrapText="1"/>
    </xf>
    <xf numFmtId="1" fontId="43" fillId="3" borderId="31" xfId="0" applyNumberFormat="1" applyFont="1" applyFill="1" applyBorder="1" applyAlignment="1">
      <alignment horizontal="center" vertical="center" wrapText="1"/>
    </xf>
    <xf numFmtId="1" fontId="43" fillId="4" borderId="34" xfId="0" applyNumberFormat="1" applyFont="1" applyFill="1" applyBorder="1" applyAlignment="1">
      <alignment horizontal="center" vertical="center" wrapText="1"/>
    </xf>
    <xf numFmtId="0" fontId="0" fillId="0" borderId="1" xfId="0" applyBorder="1"/>
    <xf numFmtId="1" fontId="43" fillId="3" borderId="5" xfId="0" applyNumberFormat="1" applyFont="1" applyFill="1" applyBorder="1" applyAlignment="1">
      <alignment horizontal="center" vertical="center" wrapText="1"/>
    </xf>
    <xf numFmtId="1" fontId="43" fillId="3" borderId="33" xfId="0" applyNumberFormat="1" applyFont="1" applyFill="1" applyBorder="1" applyAlignment="1">
      <alignment horizontal="center" vertical="center" wrapText="1"/>
    </xf>
    <xf numFmtId="1" fontId="43" fillId="3" borderId="30" xfId="0" applyNumberFormat="1" applyFont="1" applyFill="1" applyBorder="1" applyAlignment="1">
      <alignment horizontal="center" vertical="center" wrapText="1"/>
    </xf>
    <xf numFmtId="1" fontId="43" fillId="4" borderId="5" xfId="0" applyNumberFormat="1" applyFont="1" applyFill="1" applyBorder="1" applyAlignment="1">
      <alignment horizontal="center" vertical="center" wrapText="1"/>
    </xf>
    <xf numFmtId="0" fontId="0" fillId="0" borderId="33" xfId="0" applyBorder="1"/>
    <xf numFmtId="1" fontId="27" fillId="0" borderId="47" xfId="0" applyNumberFormat="1" applyFont="1" applyFill="1" applyBorder="1" applyAlignment="1">
      <alignment horizontal="right"/>
    </xf>
    <xf numFmtId="1" fontId="27" fillId="0" borderId="27" xfId="0" applyNumberFormat="1" applyFont="1" applyFill="1" applyBorder="1" applyAlignment="1">
      <alignment horizontal="right"/>
    </xf>
    <xf numFmtId="1" fontId="27" fillId="0" borderId="26" xfId="0" applyNumberFormat="1" applyFont="1" applyFill="1" applyBorder="1" applyAlignment="1">
      <alignment horizontal="right"/>
    </xf>
    <xf numFmtId="9" fontId="37" fillId="4" borderId="47" xfId="0" applyNumberFormat="1" applyFont="1" applyFill="1" applyBorder="1" applyAlignment="1">
      <alignment horizontal="right" wrapText="1"/>
    </xf>
    <xf numFmtId="9" fontId="37" fillId="4" borderId="27" xfId="0" applyNumberFormat="1" applyFont="1" applyFill="1" applyBorder="1" applyAlignment="1">
      <alignment horizontal="right" wrapText="1"/>
    </xf>
    <xf numFmtId="0" fontId="28" fillId="23" borderId="2" xfId="0" applyFont="1" applyFill="1" applyBorder="1" applyAlignment="1">
      <alignment horizontal="left"/>
    </xf>
    <xf numFmtId="0" fontId="28" fillId="23" borderId="28" xfId="0" applyFont="1" applyFill="1" applyBorder="1" applyAlignment="1">
      <alignment horizontal="left"/>
    </xf>
    <xf numFmtId="3" fontId="49" fillId="23" borderId="35" xfId="0" applyNumberFormat="1" applyFont="1" applyFill="1" applyBorder="1" applyAlignment="1">
      <alignment horizontal="right"/>
    </xf>
    <xf numFmtId="0" fontId="49" fillId="23" borderId="2" xfId="0" applyFont="1" applyFill="1" applyBorder="1" applyAlignment="1">
      <alignment horizontal="right"/>
    </xf>
    <xf numFmtId="0" fontId="49" fillId="23" borderId="28" xfId="0" applyFont="1" applyFill="1" applyBorder="1" applyAlignment="1">
      <alignment horizontal="right"/>
    </xf>
    <xf numFmtId="9" fontId="37" fillId="4" borderId="24" xfId="0" applyNumberFormat="1" applyFont="1" applyFill="1" applyBorder="1" applyAlignment="1">
      <alignment horizontal="right" wrapText="1"/>
    </xf>
    <xf numFmtId="9" fontId="0" fillId="0" borderId="23" xfId="0" applyNumberFormat="1" applyBorder="1" applyAlignment="1"/>
    <xf numFmtId="0" fontId="29" fillId="3" borderId="25" xfId="0" applyFont="1" applyFill="1" applyBorder="1" applyAlignment="1">
      <alignment horizontal="left"/>
    </xf>
    <xf numFmtId="0" fontId="29" fillId="3" borderId="6" xfId="0" applyFont="1" applyFill="1" applyBorder="1" applyAlignment="1">
      <alignment horizontal="left"/>
    </xf>
    <xf numFmtId="1" fontId="27" fillId="0" borderId="9" xfId="0" applyNumberFormat="1" applyFont="1" applyFill="1" applyBorder="1" applyAlignment="1">
      <alignment horizontal="right"/>
    </xf>
    <xf numFmtId="1" fontId="27" fillId="0" borderId="25" xfId="0" applyNumberFormat="1" applyFont="1" applyFill="1" applyBorder="1" applyAlignment="1">
      <alignment horizontal="right"/>
    </xf>
    <xf numFmtId="1" fontId="27" fillId="0" borderId="6" xfId="0" applyNumberFormat="1" applyFont="1" applyFill="1" applyBorder="1" applyAlignment="1">
      <alignment horizontal="right"/>
    </xf>
    <xf numFmtId="9" fontId="37" fillId="4" borderId="9" xfId="0" applyNumberFormat="1" applyFont="1" applyFill="1" applyBorder="1" applyAlignment="1">
      <alignment horizontal="right" wrapText="1"/>
    </xf>
    <xf numFmtId="9" fontId="37" fillId="4" borderId="25" xfId="0" applyNumberFormat="1" applyFont="1" applyFill="1" applyBorder="1" applyAlignment="1">
      <alignment horizontal="right" wrapText="1"/>
    </xf>
    <xf numFmtId="9" fontId="0" fillId="0" borderId="25" xfId="0" applyNumberFormat="1" applyBorder="1" applyAlignment="1"/>
    <xf numFmtId="9" fontId="37" fillId="4" borderId="35" xfId="0" applyNumberFormat="1" applyFont="1" applyFill="1" applyBorder="1" applyAlignment="1">
      <alignment horizontal="right" wrapText="1"/>
    </xf>
    <xf numFmtId="0" fontId="0" fillId="0" borderId="2" xfId="0" applyBorder="1" applyAlignment="1"/>
    <xf numFmtId="3" fontId="43" fillId="4" borderId="34" xfId="0" applyNumberFormat="1" applyFont="1" applyFill="1" applyBorder="1" applyAlignment="1">
      <alignment horizontal="center" vertical="center" wrapText="1"/>
    </xf>
    <xf numFmtId="3" fontId="43" fillId="4" borderId="5" xfId="0" applyNumberFormat="1" applyFont="1" applyFill="1" applyBorder="1" applyAlignment="1">
      <alignment horizontal="center" vertical="center" wrapText="1"/>
    </xf>
    <xf numFmtId="0" fontId="31" fillId="2" borderId="3" xfId="0" applyFont="1" applyFill="1" applyBorder="1" applyAlignment="1" applyProtection="1">
      <alignment horizontal="center" wrapText="1"/>
    </xf>
    <xf numFmtId="0" fontId="31" fillId="2" borderId="4" xfId="0" applyFont="1" applyFill="1" applyBorder="1" applyAlignment="1" applyProtection="1">
      <alignment horizontal="center"/>
    </xf>
    <xf numFmtId="0" fontId="49" fillId="0" borderId="35" xfId="0" applyFont="1" applyBorder="1" applyAlignment="1">
      <alignment horizontal="center" vertical="center"/>
    </xf>
    <xf numFmtId="0" fontId="49" fillId="0" borderId="2" xfId="0" applyFont="1" applyBorder="1" applyAlignment="1">
      <alignment horizontal="center" vertical="center"/>
    </xf>
    <xf numFmtId="0" fontId="49" fillId="0" borderId="28" xfId="0" applyFont="1" applyBorder="1" applyAlignment="1">
      <alignment horizontal="center" vertical="center"/>
    </xf>
    <xf numFmtId="0" fontId="29" fillId="3" borderId="27" xfId="0" applyFont="1" applyFill="1" applyBorder="1" applyAlignment="1">
      <alignment horizontal="left"/>
    </xf>
    <xf numFmtId="0" fontId="29" fillId="3" borderId="26" xfId="0" applyFont="1" applyFill="1" applyBorder="1" applyAlignment="1">
      <alignment horizontal="left"/>
    </xf>
    <xf numFmtId="1" fontId="27" fillId="3" borderId="47" xfId="0" applyNumberFormat="1" applyFont="1" applyFill="1" applyBorder="1" applyAlignment="1">
      <alignment horizontal="right"/>
    </xf>
    <xf numFmtId="1" fontId="27" fillId="3" borderId="27" xfId="0" applyNumberFormat="1" applyFont="1" applyFill="1" applyBorder="1" applyAlignment="1">
      <alignment horizontal="right"/>
    </xf>
    <xf numFmtId="1" fontId="27" fillId="3" borderId="26" xfId="0" applyNumberFormat="1" applyFont="1" applyFill="1" applyBorder="1" applyAlignment="1">
      <alignment horizontal="right"/>
    </xf>
    <xf numFmtId="0" fontId="51" fillId="28" borderId="0" xfId="0" applyFont="1" applyFill="1" applyBorder="1" applyAlignment="1">
      <alignment horizontal="center" vertical="center"/>
    </xf>
    <xf numFmtId="0" fontId="29" fillId="2" borderId="2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23" xfId="0" applyFont="1" applyFill="1" applyBorder="1" applyAlignment="1">
      <alignment horizontal="left" vertical="center" wrapText="1"/>
    </xf>
    <xf numFmtId="0" fontId="29" fillId="2" borderId="22" xfId="0" applyFont="1" applyFill="1" applyBorder="1" applyAlignment="1">
      <alignment horizontal="left" vertical="center" wrapText="1"/>
    </xf>
    <xf numFmtId="0" fontId="41" fillId="28" borderId="1" xfId="0" applyFont="1" applyFill="1" applyBorder="1" applyAlignment="1" applyProtection="1">
      <alignment horizontal="left" vertical="center" wrapText="1"/>
    </xf>
    <xf numFmtId="0" fontId="41" fillId="28" borderId="0" xfId="0" applyFont="1" applyFill="1" applyBorder="1" applyAlignment="1" applyProtection="1">
      <alignment horizontal="left" vertical="center" wrapText="1"/>
    </xf>
    <xf numFmtId="0" fontId="41" fillId="28" borderId="33" xfId="0" applyFont="1" applyFill="1" applyBorder="1" applyAlignment="1" applyProtection="1">
      <alignment horizontal="left" vertical="center" wrapText="1"/>
    </xf>
    <xf numFmtId="0" fontId="28" fillId="2" borderId="1" xfId="0" applyFont="1" applyFill="1" applyBorder="1" applyAlignment="1">
      <alignment horizontal="right" wrapText="1"/>
    </xf>
    <xf numFmtId="0" fontId="28" fillId="2" borderId="31" xfId="0" applyFont="1" applyFill="1" applyBorder="1" applyAlignment="1">
      <alignment horizontal="right" wrapText="1"/>
    </xf>
    <xf numFmtId="0" fontId="28" fillId="2" borderId="4"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29" fillId="2" borderId="25"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0" fillId="3" borderId="1" xfId="0" applyFill="1" applyBorder="1" applyAlignment="1">
      <alignment horizontal="center"/>
    </xf>
    <xf numFmtId="0" fontId="29" fillId="2" borderId="50" xfId="0" applyFont="1" applyFill="1" applyBorder="1" applyAlignment="1">
      <alignment horizontal="left" vertical="center" wrapText="1"/>
    </xf>
    <xf numFmtId="0" fontId="29" fillId="2" borderId="19" xfId="0" applyFont="1" applyFill="1" applyBorder="1" applyAlignment="1">
      <alignment horizontal="left" vertical="center" wrapText="1"/>
    </xf>
    <xf numFmtId="0" fontId="0" fillId="0" borderId="1" xfId="0" applyBorder="1" applyAlignment="1">
      <alignment horizontal="center"/>
    </xf>
    <xf numFmtId="0" fontId="51" fillId="20" borderId="0" xfId="0" applyFont="1" applyFill="1" applyBorder="1" applyAlignment="1">
      <alignment horizontal="center" vertical="center"/>
    </xf>
    <xf numFmtId="165" fontId="28" fillId="21" borderId="9" xfId="1" applyNumberFormat="1" applyFont="1" applyFill="1" applyBorder="1" applyAlignment="1">
      <alignment horizontal="right"/>
    </xf>
    <xf numFmtId="165" fontId="28" fillId="21" borderId="25" xfId="1" applyNumberFormat="1" applyFont="1" applyFill="1" applyBorder="1" applyAlignment="1">
      <alignment horizontal="right"/>
    </xf>
    <xf numFmtId="165" fontId="28" fillId="21" borderId="24" xfId="1" applyNumberFormat="1" applyFont="1" applyFill="1" applyBorder="1" applyAlignment="1">
      <alignment horizontal="right"/>
    </xf>
    <xf numFmtId="165" fontId="28" fillId="21" borderId="23" xfId="1" applyNumberFormat="1" applyFont="1" applyFill="1" applyBorder="1" applyAlignment="1">
      <alignment horizontal="right"/>
    </xf>
    <xf numFmtId="0" fontId="41" fillId="20" borderId="1" xfId="0" applyFont="1" applyFill="1" applyBorder="1" applyAlignment="1">
      <alignment horizontal="left" vertical="center" wrapText="1"/>
    </xf>
    <xf numFmtId="0" fontId="41" fillId="20" borderId="33" xfId="0" applyFont="1" applyFill="1" applyBorder="1" applyAlignment="1">
      <alignment horizontal="left" vertical="center" wrapText="1"/>
    </xf>
    <xf numFmtId="0" fontId="38" fillId="2" borderId="35" xfId="0" applyFont="1" applyFill="1" applyBorder="1" applyAlignment="1">
      <alignment horizontal="center" vertical="center"/>
    </xf>
    <xf numFmtId="0" fontId="38" fillId="2" borderId="2" xfId="0" applyFont="1" applyFill="1" applyBorder="1" applyAlignment="1">
      <alignment horizontal="center" vertical="center"/>
    </xf>
    <xf numFmtId="0" fontId="38" fillId="2" borderId="28" xfId="0" applyFont="1" applyFill="1" applyBorder="1" applyAlignment="1">
      <alignment horizontal="center" vertical="center"/>
    </xf>
    <xf numFmtId="3" fontId="28" fillId="21" borderId="1" xfId="0" applyNumberFormat="1" applyFont="1" applyFill="1" applyBorder="1" applyAlignment="1">
      <alignment horizontal="center" wrapText="1"/>
    </xf>
    <xf numFmtId="3" fontId="28" fillId="21" borderId="1" xfId="0" applyNumberFormat="1" applyFont="1" applyFill="1" applyBorder="1" applyAlignment="1">
      <alignment horizontal="center"/>
    </xf>
    <xf numFmtId="3" fontId="28" fillId="21" borderId="33" xfId="0" applyNumberFormat="1" applyFont="1" applyFill="1" applyBorder="1" applyAlignment="1">
      <alignment horizontal="center"/>
    </xf>
    <xf numFmtId="0" fontId="28" fillId="2" borderId="48" xfId="0" quotePrefix="1" applyFont="1" applyFill="1" applyBorder="1" applyAlignment="1">
      <alignment horizontal="center" vertical="center" wrapText="1"/>
    </xf>
    <xf numFmtId="0" fontId="0" fillId="0" borderId="2" xfId="0" applyBorder="1" applyAlignment="1">
      <alignment wrapText="1"/>
    </xf>
    <xf numFmtId="0" fontId="0" fillId="0" borderId="79" xfId="0" applyBorder="1" applyAlignment="1">
      <alignment wrapText="1"/>
    </xf>
    <xf numFmtId="0" fontId="0" fillId="0" borderId="28" xfId="0" applyBorder="1" applyAlignment="1">
      <alignment wrapText="1"/>
    </xf>
    <xf numFmtId="0" fontId="36" fillId="0" borderId="113" xfId="0" applyFont="1" applyFill="1" applyBorder="1" applyAlignment="1" applyProtection="1">
      <alignment horizontal="right"/>
    </xf>
    <xf numFmtId="0" fontId="36" fillId="0" borderId="23" xfId="0" applyFont="1" applyFill="1" applyBorder="1" applyAlignment="1" applyProtection="1">
      <alignment horizontal="right"/>
    </xf>
    <xf numFmtId="0" fontId="36" fillId="0" borderId="90" xfId="0" applyFont="1" applyFill="1" applyBorder="1" applyAlignment="1" applyProtection="1">
      <alignment horizontal="right"/>
    </xf>
    <xf numFmtId="0" fontId="36" fillId="0" borderId="22" xfId="0" applyFont="1" applyFill="1" applyBorder="1" applyAlignment="1" applyProtection="1">
      <alignment horizontal="right"/>
    </xf>
    <xf numFmtId="0" fontId="36" fillId="0" borderId="62" xfId="0" applyFont="1" applyFill="1" applyBorder="1" applyAlignment="1" applyProtection="1">
      <alignment horizontal="right"/>
    </xf>
    <xf numFmtId="0" fontId="36" fillId="0" borderId="25" xfId="0" applyFont="1" applyFill="1" applyBorder="1" applyAlignment="1" applyProtection="1">
      <alignment horizontal="right"/>
    </xf>
    <xf numFmtId="0" fontId="36" fillId="0" borderId="94" xfId="0" applyFont="1" applyFill="1" applyBorder="1" applyAlignment="1" applyProtection="1">
      <alignment horizontal="right"/>
    </xf>
    <xf numFmtId="0" fontId="36" fillId="0" borderId="6" xfId="0" applyFont="1" applyFill="1" applyBorder="1" applyAlignment="1" applyProtection="1">
      <alignment horizontal="right"/>
    </xf>
    <xf numFmtId="165" fontId="28" fillId="21" borderId="35" xfId="1" applyNumberFormat="1" applyFont="1" applyFill="1" applyBorder="1" applyAlignment="1">
      <alignment horizontal="right"/>
    </xf>
    <xf numFmtId="165" fontId="28" fillId="21" borderId="2" xfId="1" applyNumberFormat="1" applyFont="1" applyFill="1" applyBorder="1" applyAlignment="1">
      <alignment horizontal="right"/>
    </xf>
    <xf numFmtId="0" fontId="36" fillId="0" borderId="64" xfId="0" applyFont="1" applyFill="1" applyBorder="1" applyAlignment="1" applyProtection="1">
      <alignment horizontal="right"/>
    </xf>
    <xf numFmtId="0" fontId="36" fillId="0" borderId="27" xfId="0" applyFont="1" applyFill="1" applyBorder="1" applyAlignment="1" applyProtection="1">
      <alignment horizontal="right"/>
    </xf>
    <xf numFmtId="0" fontId="36" fillId="0" borderId="98" xfId="0" applyFont="1" applyFill="1" applyBorder="1" applyAlignment="1" applyProtection="1">
      <alignment horizontal="right"/>
    </xf>
    <xf numFmtId="0" fontId="36" fillId="0" borderId="26" xfId="0" applyFont="1" applyFill="1" applyBorder="1" applyAlignment="1" applyProtection="1">
      <alignment horizontal="right"/>
    </xf>
    <xf numFmtId="3" fontId="37" fillId="21" borderId="48" xfId="0" applyNumberFormat="1" applyFont="1" applyFill="1" applyBorder="1" applyAlignment="1" applyProtection="1">
      <alignment horizontal="right" vertical="center"/>
    </xf>
    <xf numFmtId="3" fontId="37" fillId="21" borderId="2" xfId="0" applyNumberFormat="1" applyFont="1" applyFill="1" applyBorder="1" applyAlignment="1" applyProtection="1">
      <alignment horizontal="right" vertical="center"/>
    </xf>
    <xf numFmtId="3" fontId="37" fillId="21" borderId="79" xfId="0" applyNumberFormat="1" applyFont="1" applyFill="1" applyBorder="1" applyAlignment="1" applyProtection="1">
      <alignment horizontal="right" vertical="center"/>
    </xf>
    <xf numFmtId="3" fontId="37" fillId="21" borderId="28" xfId="0" applyNumberFormat="1" applyFont="1" applyFill="1" applyBorder="1" applyAlignment="1" applyProtection="1">
      <alignment horizontal="right" vertical="center"/>
    </xf>
    <xf numFmtId="165" fontId="28" fillId="21" borderId="47" xfId="1" applyNumberFormat="1" applyFont="1" applyFill="1" applyBorder="1" applyAlignment="1">
      <alignment horizontal="right"/>
    </xf>
    <xf numFmtId="165" fontId="28" fillId="21" borderId="27" xfId="1" applyNumberFormat="1" applyFont="1" applyFill="1" applyBorder="1" applyAlignment="1">
      <alignment horizontal="right"/>
    </xf>
    <xf numFmtId="0" fontId="28" fillId="21" borderId="9" xfId="1" applyNumberFormat="1" applyFont="1" applyFill="1" applyBorder="1" applyAlignment="1">
      <alignment horizontal="right"/>
    </xf>
    <xf numFmtId="0" fontId="28" fillId="21" borderId="25" xfId="1" applyNumberFormat="1" applyFont="1" applyFill="1" applyBorder="1" applyAlignment="1">
      <alignment horizontal="right"/>
    </xf>
    <xf numFmtId="3" fontId="36" fillId="0" borderId="62" xfId="1" applyNumberFormat="1" applyFont="1" applyFill="1" applyBorder="1" applyAlignment="1" applyProtection="1">
      <alignment horizontal="right"/>
    </xf>
    <xf numFmtId="3" fontId="36" fillId="0" borderId="25" xfId="1" applyNumberFormat="1" applyFont="1" applyFill="1" applyBorder="1" applyAlignment="1" applyProtection="1">
      <alignment horizontal="right"/>
    </xf>
    <xf numFmtId="3" fontId="36" fillId="0" borderId="94" xfId="1" applyNumberFormat="1" applyFont="1" applyFill="1" applyBorder="1" applyAlignment="1" applyProtection="1">
      <alignment horizontal="right"/>
    </xf>
    <xf numFmtId="3" fontId="36" fillId="0" borderId="64" xfId="1" applyNumberFormat="1" applyFont="1" applyFill="1" applyBorder="1" applyAlignment="1" applyProtection="1">
      <alignment horizontal="right"/>
    </xf>
    <xf numFmtId="3" fontId="36" fillId="0" borderId="27" xfId="1" applyNumberFormat="1" applyFont="1" applyFill="1" applyBorder="1" applyAlignment="1" applyProtection="1">
      <alignment horizontal="right"/>
    </xf>
    <xf numFmtId="3" fontId="36" fillId="0" borderId="98" xfId="1" applyNumberFormat="1" applyFont="1" applyFill="1" applyBorder="1" applyAlignment="1" applyProtection="1">
      <alignment horizontal="right"/>
    </xf>
    <xf numFmtId="165" fontId="37" fillId="21" borderId="135" xfId="1" applyNumberFormat="1" applyFont="1" applyFill="1" applyBorder="1" applyAlignment="1" applyProtection="1">
      <alignment horizontal="right"/>
    </xf>
    <xf numFmtId="165" fontId="37" fillId="21" borderId="136" xfId="1" applyNumberFormat="1" applyFont="1" applyFill="1" applyBorder="1" applyAlignment="1" applyProtection="1">
      <alignment horizontal="right"/>
    </xf>
    <xf numFmtId="165" fontId="37" fillId="21" borderId="137" xfId="1" applyNumberFormat="1" applyFont="1" applyFill="1" applyBorder="1" applyAlignment="1" applyProtection="1">
      <alignment horizontal="right"/>
    </xf>
    <xf numFmtId="165" fontId="37" fillId="21" borderId="141" xfId="1" applyNumberFormat="1" applyFont="1" applyFill="1" applyBorder="1" applyAlignment="1" applyProtection="1">
      <alignment horizontal="right"/>
    </xf>
    <xf numFmtId="0" fontId="28" fillId="2" borderId="31"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1" borderId="77" xfId="0" applyFont="1" applyFill="1" applyBorder="1" applyAlignment="1">
      <alignment horizontal="center" vertical="center" wrapText="1"/>
    </xf>
    <xf numFmtId="0" fontId="28" fillId="21" borderId="1" xfId="0" applyFont="1" applyFill="1" applyBorder="1" applyAlignment="1">
      <alignment horizontal="center" vertical="center" wrapText="1"/>
    </xf>
    <xf numFmtId="0" fontId="28" fillId="21" borderId="111" xfId="0" applyFont="1" applyFill="1" applyBorder="1" applyAlignment="1">
      <alignment horizontal="center" vertical="center" wrapText="1"/>
    </xf>
    <xf numFmtId="0" fontId="28" fillId="21" borderId="33" xfId="0" applyFont="1" applyFill="1" applyBorder="1" applyAlignment="1">
      <alignment horizontal="center" vertical="center" wrapText="1"/>
    </xf>
    <xf numFmtId="3" fontId="29" fillId="2" borderId="113" xfId="0" applyNumberFormat="1" applyFont="1" applyFill="1" applyBorder="1" applyAlignment="1">
      <alignment horizontal="right"/>
    </xf>
    <xf numFmtId="3" fontId="29" fillId="2" borderId="23" xfId="0" applyNumberFormat="1" applyFont="1" applyFill="1" applyBorder="1" applyAlignment="1">
      <alignment horizontal="right"/>
    </xf>
    <xf numFmtId="3" fontId="29" fillId="2" borderId="90" xfId="0" applyNumberFormat="1" applyFont="1" applyFill="1" applyBorder="1" applyAlignment="1">
      <alignment horizontal="right"/>
    </xf>
    <xf numFmtId="3" fontId="29" fillId="2" borderId="22" xfId="0" applyNumberFormat="1" applyFont="1" applyFill="1" applyBorder="1" applyAlignment="1">
      <alignment horizontal="right"/>
    </xf>
    <xf numFmtId="3" fontId="29" fillId="2" borderId="64" xfId="0" applyNumberFormat="1" applyFont="1" applyFill="1" applyBorder="1" applyAlignment="1">
      <alignment horizontal="right"/>
    </xf>
    <xf numFmtId="3" fontId="29" fillId="2" borderId="27" xfId="0" applyNumberFormat="1" applyFont="1" applyFill="1" applyBorder="1" applyAlignment="1">
      <alignment horizontal="right"/>
    </xf>
    <xf numFmtId="3" fontId="29" fillId="2" borderId="98" xfId="0" applyNumberFormat="1" applyFont="1" applyFill="1" applyBorder="1" applyAlignment="1">
      <alignment horizontal="right"/>
    </xf>
    <xf numFmtId="3" fontId="29" fillId="2" borderId="26" xfId="0" applyNumberFormat="1" applyFont="1" applyFill="1" applyBorder="1" applyAlignment="1">
      <alignment horizontal="right"/>
    </xf>
    <xf numFmtId="3" fontId="29" fillId="3" borderId="64" xfId="0" applyNumberFormat="1" applyFont="1" applyFill="1" applyBorder="1" applyAlignment="1">
      <alignment horizontal="right"/>
    </xf>
    <xf numFmtId="3" fontId="29" fillId="3" borderId="27" xfId="0" applyNumberFormat="1" applyFont="1" applyFill="1" applyBorder="1" applyAlignment="1">
      <alignment horizontal="right"/>
    </xf>
    <xf numFmtId="3" fontId="29" fillId="3" borderId="98" xfId="0" applyNumberFormat="1" applyFont="1" applyFill="1" applyBorder="1" applyAlignment="1">
      <alignment horizontal="right"/>
    </xf>
    <xf numFmtId="3" fontId="29" fillId="3" borderId="26" xfId="0" applyNumberFormat="1" applyFont="1" applyFill="1" applyBorder="1" applyAlignment="1">
      <alignment horizontal="right"/>
    </xf>
    <xf numFmtId="0" fontId="51" fillId="6" borderId="0" xfId="0" applyFont="1" applyFill="1" applyBorder="1" applyAlignment="1">
      <alignment horizontal="center" vertical="center"/>
    </xf>
    <xf numFmtId="0" fontId="69" fillId="0" borderId="0" xfId="5" applyFont="1" applyFill="1" applyBorder="1" applyAlignment="1">
      <alignment horizontal="left" vertical="center" wrapText="1"/>
    </xf>
    <xf numFmtId="3" fontId="28" fillId="9" borderId="35" xfId="0" applyNumberFormat="1" applyFont="1" applyFill="1" applyBorder="1" applyAlignment="1">
      <alignment horizontal="right"/>
    </xf>
    <xf numFmtId="3" fontId="28" fillId="9" borderId="2" xfId="0" applyNumberFormat="1" applyFont="1" applyFill="1" applyBorder="1" applyAlignment="1">
      <alignment horizontal="right"/>
    </xf>
    <xf numFmtId="3" fontId="49" fillId="9" borderId="35" xfId="0" applyNumberFormat="1" applyFont="1" applyFill="1" applyBorder="1" applyAlignment="1">
      <alignment horizontal="right"/>
    </xf>
    <xf numFmtId="3" fontId="49" fillId="9" borderId="2" xfId="0" applyNumberFormat="1" applyFont="1" applyFill="1" applyBorder="1" applyAlignment="1">
      <alignment horizontal="right"/>
    </xf>
    <xf numFmtId="3" fontId="29" fillId="3" borderId="9" xfId="0" applyNumberFormat="1" applyFont="1" applyFill="1" applyBorder="1" applyAlignment="1">
      <alignment horizontal="right"/>
    </xf>
    <xf numFmtId="3" fontId="29" fillId="3" borderId="25" xfId="0" applyNumberFormat="1" applyFont="1" applyFill="1" applyBorder="1" applyAlignment="1">
      <alignment horizontal="right"/>
    </xf>
    <xf numFmtId="3" fontId="29" fillId="3" borderId="6" xfId="0" applyNumberFormat="1" applyFont="1" applyFill="1" applyBorder="1" applyAlignment="1">
      <alignment horizontal="right"/>
    </xf>
    <xf numFmtId="3" fontId="29" fillId="0" borderId="9" xfId="0" applyNumberFormat="1" applyFont="1" applyFill="1" applyBorder="1" applyAlignment="1">
      <alignment horizontal="right"/>
    </xf>
    <xf numFmtId="3" fontId="29" fillId="0" borderId="25" xfId="0" applyNumberFormat="1" applyFont="1" applyFill="1" applyBorder="1" applyAlignment="1">
      <alignment horizontal="right"/>
    </xf>
    <xf numFmtId="3" fontId="29" fillId="0" borderId="6" xfId="0" applyNumberFormat="1" applyFont="1" applyFill="1" applyBorder="1" applyAlignment="1">
      <alignment horizontal="right"/>
    </xf>
    <xf numFmtId="3" fontId="49" fillId="9" borderId="9" xfId="0" applyNumberFormat="1" applyFont="1" applyFill="1" applyBorder="1" applyAlignment="1">
      <alignment horizontal="right"/>
    </xf>
    <xf numFmtId="3" fontId="49" fillId="9" borderId="25" xfId="0" applyNumberFormat="1" applyFont="1" applyFill="1" applyBorder="1" applyAlignment="1">
      <alignment horizontal="right"/>
    </xf>
    <xf numFmtId="0" fontId="40" fillId="2" borderId="27" xfId="0" applyFont="1" applyFill="1" applyBorder="1" applyAlignment="1">
      <alignment horizontal="left" vertical="center" wrapText="1"/>
    </xf>
    <xf numFmtId="0" fontId="40" fillId="2" borderId="26" xfId="0" applyFont="1" applyFill="1" applyBorder="1" applyAlignment="1">
      <alignment horizontal="left" vertical="center" wrapText="1"/>
    </xf>
    <xf numFmtId="3" fontId="29" fillId="3" borderId="47" xfId="0" applyNumberFormat="1" applyFont="1" applyFill="1" applyBorder="1" applyAlignment="1">
      <alignment horizontal="right"/>
    </xf>
    <xf numFmtId="3" fontId="49" fillId="9" borderId="47" xfId="0" applyNumberFormat="1" applyFont="1" applyFill="1" applyBorder="1" applyAlignment="1">
      <alignment horizontal="right"/>
    </xf>
    <xf numFmtId="3" fontId="49" fillId="9" borderId="27" xfId="0" applyNumberFormat="1" applyFont="1" applyFill="1" applyBorder="1" applyAlignment="1">
      <alignment horizontal="right"/>
    </xf>
    <xf numFmtId="0" fontId="40" fillId="2" borderId="25" xfId="0" applyFont="1" applyFill="1" applyBorder="1" applyAlignment="1">
      <alignment horizontal="left" vertical="center" wrapText="1"/>
    </xf>
    <xf numFmtId="3" fontId="29" fillId="3" borderId="24" xfId="0" applyNumberFormat="1" applyFont="1" applyFill="1" applyBorder="1" applyAlignment="1">
      <alignment horizontal="right"/>
    </xf>
    <xf numFmtId="3" fontId="29" fillId="3" borderId="23" xfId="0" applyNumberFormat="1" applyFont="1" applyFill="1" applyBorder="1" applyAlignment="1">
      <alignment horizontal="right"/>
    </xf>
    <xf numFmtId="3" fontId="29" fillId="3" borderId="22" xfId="0" applyNumberFormat="1" applyFont="1" applyFill="1" applyBorder="1" applyAlignment="1">
      <alignment horizontal="right"/>
    </xf>
    <xf numFmtId="3" fontId="49" fillId="9" borderId="24" xfId="0" applyNumberFormat="1" applyFont="1" applyFill="1" applyBorder="1" applyAlignment="1">
      <alignment horizontal="right"/>
    </xf>
    <xf numFmtId="3" fontId="49" fillId="9" borderId="23" xfId="0" applyNumberFormat="1" applyFont="1" applyFill="1" applyBorder="1" applyAlignment="1">
      <alignment horizontal="right"/>
    </xf>
    <xf numFmtId="0" fontId="31" fillId="0" borderId="35" xfId="0" applyFont="1" applyBorder="1" applyAlignment="1">
      <alignment horizontal="center" vertical="center"/>
    </xf>
    <xf numFmtId="0" fontId="31" fillId="0" borderId="2" xfId="0" applyFont="1" applyBorder="1" applyAlignment="1">
      <alignment horizontal="center" vertical="center"/>
    </xf>
    <xf numFmtId="0" fontId="31" fillId="0" borderId="35" xfId="0" applyFont="1" applyFill="1" applyBorder="1" applyAlignment="1">
      <alignment horizontal="center" vertical="center"/>
    </xf>
    <xf numFmtId="0" fontId="31" fillId="0" borderId="2" xfId="0" applyFont="1" applyFill="1" applyBorder="1" applyAlignment="1">
      <alignment horizontal="center" vertical="center"/>
    </xf>
    <xf numFmtId="0" fontId="31" fillId="0" borderId="28" xfId="0" applyFont="1" applyFill="1" applyBorder="1" applyAlignment="1">
      <alignment horizontal="center" vertical="center"/>
    </xf>
    <xf numFmtId="0" fontId="31" fillId="9" borderId="35" xfId="0" applyFont="1" applyFill="1" applyBorder="1" applyAlignment="1">
      <alignment horizontal="center" vertical="center" wrapText="1"/>
    </xf>
    <xf numFmtId="0" fontId="31" fillId="9" borderId="2" xfId="0" applyFont="1" applyFill="1" applyBorder="1" applyAlignment="1">
      <alignment horizontal="center" vertical="center" wrapText="1"/>
    </xf>
    <xf numFmtId="0" fontId="41" fillId="6" borderId="1" xfId="0" applyFont="1" applyFill="1" applyBorder="1" applyAlignment="1">
      <alignment horizontal="left" vertical="center"/>
    </xf>
    <xf numFmtId="0" fontId="41" fillId="6" borderId="33" xfId="0" applyFont="1" applyFill="1" applyBorder="1" applyAlignment="1">
      <alignment horizontal="left" vertical="center"/>
    </xf>
    <xf numFmtId="3" fontId="29" fillId="3" borderId="35" xfId="0" applyNumberFormat="1" applyFont="1" applyFill="1" applyBorder="1" applyAlignment="1">
      <alignment horizontal="right"/>
    </xf>
    <xf numFmtId="3" fontId="29" fillId="3" borderId="2" xfId="0" applyNumberFormat="1" applyFont="1" applyFill="1" applyBorder="1" applyAlignment="1">
      <alignment horizontal="right"/>
    </xf>
    <xf numFmtId="3" fontId="29" fillId="3" borderId="28" xfId="0" applyNumberFormat="1" applyFont="1" applyFill="1" applyBorder="1" applyAlignment="1">
      <alignment horizontal="right"/>
    </xf>
    <xf numFmtId="0" fontId="40" fillId="2" borderId="2" xfId="0" applyFont="1" applyFill="1" applyBorder="1" applyAlignment="1">
      <alignment horizontal="left" vertical="center" wrapText="1"/>
    </xf>
    <xf numFmtId="0" fontId="40" fillId="2" borderId="28" xfId="0" applyFont="1" applyFill="1" applyBorder="1" applyAlignment="1">
      <alignment horizontal="left" vertical="center" wrapText="1"/>
    </xf>
    <xf numFmtId="0" fontId="68" fillId="0" borderId="0" xfId="5" applyFont="1" applyFill="1" applyBorder="1" applyAlignment="1">
      <alignment horizontal="left" vertical="center" wrapText="1"/>
    </xf>
    <xf numFmtId="0" fontId="68" fillId="0" borderId="0" xfId="5" applyFont="1" applyFill="1" applyAlignment="1">
      <alignment horizontal="left" vertical="center" wrapText="1"/>
    </xf>
    <xf numFmtId="0" fontId="40" fillId="0" borderId="33" xfId="0" applyFont="1" applyFill="1" applyBorder="1" applyAlignment="1">
      <alignment horizontal="left" wrapText="1"/>
    </xf>
    <xf numFmtId="0" fontId="40" fillId="0" borderId="30" xfId="0" applyFont="1" applyFill="1" applyBorder="1" applyAlignment="1">
      <alignment horizontal="left" wrapText="1"/>
    </xf>
    <xf numFmtId="0" fontId="31" fillId="9" borderId="2" xfId="0" applyFont="1" applyFill="1" applyBorder="1" applyAlignment="1">
      <alignment horizontal="left" wrapText="1"/>
    </xf>
    <xf numFmtId="0" fontId="31" fillId="9" borderId="28" xfId="0" applyFont="1" applyFill="1" applyBorder="1" applyAlignment="1">
      <alignment horizontal="left" wrapText="1"/>
    </xf>
    <xf numFmtId="0" fontId="40" fillId="0" borderId="27" xfId="0" applyFont="1" applyFill="1" applyBorder="1" applyAlignment="1">
      <alignment horizontal="left" wrapText="1"/>
    </xf>
    <xf numFmtId="0" fontId="40" fillId="0" borderId="26" xfId="0" applyFont="1" applyFill="1" applyBorder="1" applyAlignment="1">
      <alignment horizontal="left" wrapText="1"/>
    </xf>
    <xf numFmtId="0" fontId="40" fillId="2" borderId="25" xfId="0" applyFont="1" applyFill="1" applyBorder="1" applyAlignment="1">
      <alignment horizontal="left" wrapText="1"/>
    </xf>
    <xf numFmtId="0" fontId="40" fillId="2" borderId="6" xfId="0" applyFont="1" applyFill="1" applyBorder="1" applyAlignment="1">
      <alignment horizontal="left" wrapText="1"/>
    </xf>
    <xf numFmtId="0" fontId="31" fillId="2" borderId="1" xfId="0" applyFont="1" applyFill="1" applyBorder="1" applyAlignment="1">
      <alignment horizontal="right" wrapText="1"/>
    </xf>
    <xf numFmtId="0" fontId="31" fillId="2" borderId="31" xfId="0" applyFont="1" applyFill="1" applyBorder="1" applyAlignment="1">
      <alignment horizontal="right" wrapText="1"/>
    </xf>
    <xf numFmtId="0" fontId="28" fillId="9" borderId="34" xfId="0" applyFont="1" applyFill="1" applyBorder="1" applyAlignment="1">
      <alignment horizontal="center" vertical="center" wrapText="1"/>
    </xf>
    <xf numFmtId="0" fontId="28" fillId="9" borderId="5" xfId="0" applyFont="1" applyFill="1" applyBorder="1" applyAlignment="1">
      <alignment horizontal="center" vertical="center" wrapText="1"/>
    </xf>
    <xf numFmtId="0" fontId="31" fillId="2" borderId="33" xfId="0" applyFont="1" applyFill="1" applyBorder="1" applyAlignment="1">
      <alignment horizontal="left"/>
    </xf>
    <xf numFmtId="0" fontId="31" fillId="2" borderId="30" xfId="0" applyFont="1" applyFill="1" applyBorder="1" applyAlignment="1">
      <alignment horizontal="left"/>
    </xf>
    <xf numFmtId="0" fontId="40" fillId="0" borderId="50" xfId="0" applyFont="1" applyFill="1" applyBorder="1" applyAlignment="1">
      <alignment horizontal="left" wrapText="1"/>
    </xf>
    <xf numFmtId="0" fontId="40" fillId="0" borderId="19" xfId="0" applyFont="1" applyFill="1" applyBorder="1" applyAlignment="1">
      <alignment horizontal="left" wrapText="1"/>
    </xf>
    <xf numFmtId="0" fontId="30" fillId="0" borderId="0" xfId="0" applyFont="1" applyAlignment="1">
      <alignment horizontal="left" vertical="top" wrapText="1"/>
    </xf>
    <xf numFmtId="0" fontId="28" fillId="2" borderId="33" xfId="0" applyFont="1" applyFill="1" applyBorder="1" applyAlignment="1">
      <alignment horizontal="left"/>
    </xf>
    <xf numFmtId="0" fontId="28" fillId="2" borderId="30" xfId="0" applyFont="1" applyFill="1" applyBorder="1" applyAlignment="1">
      <alignment horizontal="left"/>
    </xf>
    <xf numFmtId="0" fontId="41" fillId="6" borderId="1" xfId="0" applyFont="1" applyFill="1" applyBorder="1" applyAlignment="1">
      <alignment horizontal="left" vertical="top"/>
    </xf>
    <xf numFmtId="0" fontId="41" fillId="6" borderId="33" xfId="0" applyFont="1" applyFill="1" applyBorder="1" applyAlignment="1">
      <alignment horizontal="left" vertical="top"/>
    </xf>
    <xf numFmtId="0" fontId="30" fillId="0" borderId="0" xfId="0" applyFont="1" applyAlignment="1">
      <alignment horizontal="left" wrapText="1"/>
    </xf>
    <xf numFmtId="0" fontId="40" fillId="2" borderId="50" xfId="0" applyFont="1" applyFill="1" applyBorder="1" applyAlignment="1">
      <alignment horizontal="left"/>
    </xf>
    <xf numFmtId="0" fontId="40" fillId="2" borderId="50" xfId="0" quotePrefix="1" applyFont="1" applyFill="1" applyBorder="1" applyAlignment="1">
      <alignment horizontal="left"/>
    </xf>
    <xf numFmtId="0" fontId="40" fillId="2" borderId="19" xfId="0" quotePrefix="1" applyFont="1" applyFill="1" applyBorder="1" applyAlignment="1">
      <alignment horizontal="left"/>
    </xf>
    <xf numFmtId="0" fontId="41" fillId="6" borderId="1" xfId="0" applyFont="1" applyFill="1" applyBorder="1" applyAlignment="1">
      <alignment horizontal="left" vertical="center" wrapText="1"/>
    </xf>
    <xf numFmtId="0" fontId="41" fillId="6" borderId="33" xfId="0" applyFont="1" applyFill="1" applyBorder="1" applyAlignment="1">
      <alignment horizontal="left" vertical="center" wrapText="1"/>
    </xf>
    <xf numFmtId="0" fontId="51" fillId="7" borderId="0" xfId="0" applyFont="1" applyFill="1" applyBorder="1" applyAlignment="1">
      <alignment horizontal="center" vertical="center"/>
    </xf>
    <xf numFmtId="3" fontId="28" fillId="12" borderId="35" xfId="0" applyNumberFormat="1" applyFont="1" applyFill="1" applyBorder="1" applyAlignment="1">
      <alignment horizontal="right"/>
    </xf>
    <xf numFmtId="3" fontId="28" fillId="12" borderId="2" xfId="0" applyNumberFormat="1" applyFont="1" applyFill="1" applyBorder="1" applyAlignment="1">
      <alignment horizontal="right"/>
    </xf>
    <xf numFmtId="0" fontId="9" fillId="3" borderId="0" xfId="0" applyFont="1" applyFill="1" applyBorder="1" applyAlignment="1">
      <alignment horizontal="left"/>
    </xf>
    <xf numFmtId="0" fontId="29" fillId="2" borderId="25" xfId="0" applyFont="1" applyFill="1" applyBorder="1" applyAlignment="1">
      <alignment horizontal="left" wrapText="1"/>
    </xf>
    <xf numFmtId="0" fontId="29" fillId="2" borderId="6" xfId="0" applyFont="1" applyFill="1" applyBorder="1" applyAlignment="1">
      <alignment horizontal="left" wrapText="1"/>
    </xf>
    <xf numFmtId="3" fontId="28" fillId="12" borderId="9" xfId="0" applyNumberFormat="1" applyFont="1" applyFill="1" applyBorder="1" applyAlignment="1">
      <alignment horizontal="right"/>
    </xf>
    <xf numFmtId="3" fontId="28" fillId="12" borderId="25" xfId="0" applyNumberFormat="1" applyFont="1" applyFill="1" applyBorder="1" applyAlignment="1">
      <alignment horizontal="right"/>
    </xf>
    <xf numFmtId="3" fontId="28" fillId="12" borderId="52" xfId="0" applyNumberFormat="1" applyFont="1" applyFill="1" applyBorder="1" applyAlignment="1">
      <alignment horizontal="right"/>
    </xf>
    <xf numFmtId="3" fontId="28" fillId="12" borderId="56" xfId="0" applyNumberFormat="1" applyFont="1" applyFill="1" applyBorder="1" applyAlignment="1">
      <alignment horizontal="right"/>
    </xf>
    <xf numFmtId="3" fontId="28" fillId="12" borderId="24" xfId="0" applyNumberFormat="1" applyFont="1" applyFill="1" applyBorder="1" applyAlignment="1">
      <alignment horizontal="right"/>
    </xf>
    <xf numFmtId="3" fontId="28" fillId="12" borderId="23" xfId="0" applyNumberFormat="1" applyFont="1" applyFill="1" applyBorder="1" applyAlignment="1">
      <alignment horizontal="right"/>
    </xf>
    <xf numFmtId="0" fontId="29" fillId="2" borderId="25" xfId="0" applyFont="1" applyFill="1" applyBorder="1" applyAlignment="1">
      <alignment horizontal="left"/>
    </xf>
    <xf numFmtId="0" fontId="29" fillId="2" borderId="6" xfId="0" applyFont="1" applyFill="1" applyBorder="1" applyAlignment="1">
      <alignment horizontal="left"/>
    </xf>
    <xf numFmtId="0" fontId="9" fillId="3" borderId="0" xfId="0" applyFont="1" applyFill="1" applyBorder="1" applyAlignment="1">
      <alignment horizontal="left" wrapText="1"/>
    </xf>
    <xf numFmtId="0" fontId="9" fillId="3" borderId="0" xfId="0" applyFont="1" applyFill="1" applyAlignment="1">
      <alignment horizontal="left" vertical="center" wrapText="1"/>
    </xf>
    <xf numFmtId="0" fontId="41" fillId="7" borderId="1" xfId="0" applyFont="1" applyFill="1" applyBorder="1" applyAlignment="1" applyProtection="1">
      <alignment horizontal="left" vertical="center" wrapText="1"/>
    </xf>
    <xf numFmtId="0" fontId="41" fillId="7" borderId="33" xfId="0" applyFont="1" applyFill="1" applyBorder="1" applyAlignment="1" applyProtection="1">
      <alignment horizontal="left" vertical="center" wrapText="1"/>
    </xf>
    <xf numFmtId="1" fontId="28" fillId="12" borderId="34" xfId="0" applyNumberFormat="1" applyFont="1" applyFill="1" applyBorder="1" applyAlignment="1">
      <alignment horizontal="center" vertical="center" wrapText="1"/>
    </xf>
    <xf numFmtId="1" fontId="28" fillId="12" borderId="1" xfId="0" applyNumberFormat="1" applyFont="1" applyFill="1" applyBorder="1" applyAlignment="1">
      <alignment horizontal="center" vertical="center" wrapText="1"/>
    </xf>
    <xf numFmtId="1" fontId="28" fillId="12" borderId="5" xfId="0" applyNumberFormat="1" applyFont="1" applyFill="1" applyBorder="1" applyAlignment="1">
      <alignment horizontal="center" vertical="center" wrapText="1"/>
    </xf>
    <xf numFmtId="1" fontId="28" fillId="12" borderId="33" xfId="0" applyNumberFormat="1" applyFont="1" applyFill="1" applyBorder="1" applyAlignment="1">
      <alignment horizontal="center" vertical="center" wrapText="1"/>
    </xf>
    <xf numFmtId="3" fontId="28" fillId="12" borderId="47" xfId="0" applyNumberFormat="1" applyFont="1" applyFill="1" applyBorder="1" applyAlignment="1">
      <alignment horizontal="right"/>
    </xf>
    <xf numFmtId="3" fontId="28" fillId="12" borderId="27" xfId="0" applyNumberFormat="1" applyFont="1" applyFill="1" applyBorder="1" applyAlignment="1">
      <alignment horizontal="right"/>
    </xf>
    <xf numFmtId="3" fontId="28" fillId="12" borderId="28" xfId="0" applyNumberFormat="1" applyFont="1" applyFill="1" applyBorder="1" applyAlignment="1">
      <alignment horizontal="right"/>
    </xf>
    <xf numFmtId="0" fontId="41" fillId="7" borderId="1" xfId="0" applyFont="1" applyFill="1" applyBorder="1" applyAlignment="1">
      <alignment horizontal="left" vertical="center"/>
    </xf>
    <xf numFmtId="0" fontId="41" fillId="7" borderId="33" xfId="0" applyFont="1" applyFill="1" applyBorder="1" applyAlignment="1">
      <alignment horizontal="left" vertical="center"/>
    </xf>
    <xf numFmtId="0" fontId="28" fillId="0" borderId="35"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28" xfId="0" applyFont="1" applyFill="1" applyBorder="1" applyAlignment="1">
      <alignment horizontal="center" vertical="center"/>
    </xf>
    <xf numFmtId="1" fontId="28" fillId="12" borderId="35" xfId="0" applyNumberFormat="1" applyFont="1" applyFill="1" applyBorder="1" applyAlignment="1">
      <alignment horizontal="center" vertical="center" wrapText="1"/>
    </xf>
    <xf numFmtId="1" fontId="28" fillId="12" borderId="2" xfId="0" applyNumberFormat="1" applyFont="1" applyFill="1" applyBorder="1" applyAlignment="1">
      <alignment horizontal="center" vertical="center"/>
    </xf>
    <xf numFmtId="0" fontId="9" fillId="2" borderId="0" xfId="0" applyFont="1" applyFill="1" applyBorder="1" applyAlignment="1">
      <alignment horizontal="left" wrapText="1"/>
    </xf>
    <xf numFmtId="0" fontId="29" fillId="2" borderId="27" xfId="0" applyFont="1" applyFill="1" applyBorder="1" applyAlignment="1">
      <alignment horizontal="left" vertical="top" wrapText="1"/>
    </xf>
    <xf numFmtId="0" fontId="29" fillId="2" borderId="26" xfId="0" applyFont="1" applyFill="1" applyBorder="1" applyAlignment="1">
      <alignment horizontal="left" vertical="top" wrapText="1"/>
    </xf>
    <xf numFmtId="1" fontId="28" fillId="12" borderId="5" xfId="0" applyNumberFormat="1" applyFont="1" applyFill="1" applyBorder="1" applyAlignment="1">
      <alignment horizontal="center" vertical="center"/>
    </xf>
    <xf numFmtId="0" fontId="29" fillId="2" borderId="27" xfId="0" applyFont="1" applyFill="1" applyBorder="1" applyAlignment="1">
      <alignment vertical="top" wrapText="1"/>
    </xf>
    <xf numFmtId="0" fontId="29" fillId="2" borderId="26" xfId="0" applyFont="1" applyFill="1" applyBorder="1" applyAlignment="1">
      <alignment vertical="top" wrapText="1"/>
    </xf>
    <xf numFmtId="0" fontId="51" fillId="10" borderId="0" xfId="0" applyFont="1" applyFill="1" applyBorder="1" applyAlignment="1">
      <alignment horizontal="center" vertical="center"/>
    </xf>
    <xf numFmtId="0" fontId="41" fillId="10" borderId="1" xfId="0" applyFont="1" applyFill="1" applyBorder="1" applyAlignment="1" applyProtection="1">
      <alignment horizontal="left" vertical="center" wrapText="1"/>
    </xf>
    <xf numFmtId="0" fontId="41" fillId="10" borderId="33" xfId="0" applyFont="1" applyFill="1" applyBorder="1" applyAlignment="1" applyProtection="1">
      <alignment horizontal="left" vertical="center" wrapText="1"/>
    </xf>
    <xf numFmtId="0" fontId="28" fillId="2" borderId="34" xfId="0" applyFont="1" applyFill="1" applyBorder="1" applyAlignment="1">
      <alignment horizontal="center" wrapText="1"/>
    </xf>
    <xf numFmtId="0" fontId="9" fillId="3" borderId="1" xfId="0" applyFont="1" applyFill="1" applyBorder="1" applyAlignment="1">
      <alignment horizontal="left" wrapText="1"/>
    </xf>
    <xf numFmtId="0" fontId="41" fillId="10" borderId="1" xfId="0" applyFont="1" applyFill="1" applyBorder="1" applyAlignment="1">
      <alignment horizontal="left" vertical="center"/>
    </xf>
    <xf numFmtId="0" fontId="41" fillId="10" borderId="33" xfId="0" applyFont="1" applyFill="1" applyBorder="1" applyAlignment="1">
      <alignment horizontal="left" vertical="center"/>
    </xf>
    <xf numFmtId="0" fontId="9" fillId="3" borderId="2" xfId="0" applyFont="1" applyFill="1" applyBorder="1" applyAlignment="1">
      <alignment horizontal="left" wrapText="1"/>
    </xf>
    <xf numFmtId="0" fontId="9" fillId="2" borderId="1" xfId="0" applyFont="1" applyFill="1" applyBorder="1" applyAlignment="1">
      <alignment horizontal="left" wrapText="1"/>
    </xf>
  </cellXfs>
  <cellStyles count="72">
    <cellStyle name="1000-sep (2 dec) 2" xfId="13"/>
    <cellStyle name="1000-sep (2 dec) 3" xfId="14"/>
    <cellStyle name="20% - Accent1" xfId="19"/>
    <cellStyle name="20% - Accent2" xfId="20"/>
    <cellStyle name="20% - Accent3" xfId="21"/>
    <cellStyle name="20% - Accent4" xfId="22"/>
    <cellStyle name="20% - Accent5" xfId="23"/>
    <cellStyle name="20% - Accent6" xfId="24"/>
    <cellStyle name="40% - Accent1" xfId="25"/>
    <cellStyle name="40% - Accent2" xfId="26"/>
    <cellStyle name="40% - Accent3" xfId="27"/>
    <cellStyle name="40% - Accent4" xfId="28"/>
    <cellStyle name="40% - Accent5" xfId="29"/>
    <cellStyle name="40% - Accent6" xfId="30"/>
    <cellStyle name="60% - Accent1" xfId="31"/>
    <cellStyle name="60% - Accent2" xfId="32"/>
    <cellStyle name="60% - Accent3" xfId="33"/>
    <cellStyle name="60% - Accent4" xfId="34"/>
    <cellStyle name="60% - Accent5" xfId="35"/>
    <cellStyle name="60% - Accent6" xfId="36"/>
    <cellStyle name="Accent1" xfId="37"/>
    <cellStyle name="Accent2" xfId="38"/>
    <cellStyle name="Accent3" xfId="39"/>
    <cellStyle name="Accent4" xfId="40"/>
    <cellStyle name="Accent5" xfId="41"/>
    <cellStyle name="Accent6" xfId="42"/>
    <cellStyle name="Bad" xfId="43"/>
    <cellStyle name="Calculation" xfId="44"/>
    <cellStyle name="Calculation 2" xfId="45"/>
    <cellStyle name="Calculation 3" xfId="46"/>
    <cellStyle name="Calculation 4" xfId="47"/>
    <cellStyle name="Calculation 5" xfId="48"/>
    <cellStyle name="Calculation 6" xfId="49"/>
    <cellStyle name="Calculation 7" xfId="50"/>
    <cellStyle name="Check Cell" xfId="51"/>
    <cellStyle name="Euro" xfId="15"/>
    <cellStyle name="Explanatory Text" xfId="52"/>
    <cellStyle name="Good" xfId="53"/>
    <cellStyle name="Heading 1" xfId="54"/>
    <cellStyle name="Heading 2" xfId="55"/>
    <cellStyle name="Heading 3" xfId="56"/>
    <cellStyle name="Heading 4" xfId="57"/>
    <cellStyle name="Komma" xfId="1" builtinId="3"/>
    <cellStyle name="Link" xfId="2" builtinId="8"/>
    <cellStyle name="Linked Cell" xfId="58"/>
    <cellStyle name="Normal" xfId="0" builtinId="0"/>
    <cellStyle name="Normal 12" xfId="59"/>
    <cellStyle name="Normal 2" xfId="5"/>
    <cellStyle name="Normal 2 2" xfId="60"/>
    <cellStyle name="Normal 3" xfId="7"/>
    <cellStyle name="Normal 3 2" xfId="61"/>
    <cellStyle name="Normal 3 3" xfId="71"/>
    <cellStyle name="Normal 4" xfId="8"/>
    <cellStyle name="Normal 4 2" xfId="9"/>
    <cellStyle name="Normal 4 2 2" xfId="10"/>
    <cellStyle name="Normal 4 3" xfId="16"/>
    <cellStyle name="Normal 5" xfId="6"/>
    <cellStyle name="Normal 6" xfId="11"/>
    <cellStyle name="Normal 7" xfId="12"/>
    <cellStyle name="Normal 7 2" xfId="62"/>
    <cellStyle name="Normal 8" xfId="63"/>
    <cellStyle name="Normal 9" xfId="64"/>
    <cellStyle name="Normaali_Tphakijatengru2001" xfId="65"/>
    <cellStyle name="Note" xfId="66"/>
    <cellStyle name="Note 2" xfId="67"/>
    <cellStyle name="Note 3" xfId="68"/>
    <cellStyle name="Procent" xfId="3" builtinId="5"/>
    <cellStyle name="Procent 2" xfId="17"/>
    <cellStyle name="Procent 2 2" xfId="18"/>
    <cellStyle name="Title" xfId="69"/>
    <cellStyle name="Ugyldig" xfId="4" builtinId="27"/>
    <cellStyle name="Warning Text" xfId="70"/>
  </cellStyles>
  <dxfs count="0"/>
  <tableStyles count="0" defaultTableStyle="TableStyleMedium2" defaultPivotStyle="PivotStyleLight16"/>
  <colors>
    <mruColors>
      <color rgb="FFE9E6D7"/>
      <color rgb="FFFFFFCC"/>
      <color rgb="FFFFFF99"/>
      <color rgb="FFEAF1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https://www.politi.dk/da/servicemenu/statistik/udsendelser/"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0</xdr:row>
      <xdr:rowOff>171450</xdr:rowOff>
    </xdr:from>
    <xdr:to>
      <xdr:col>3</xdr:col>
      <xdr:colOff>409575</xdr:colOff>
      <xdr:row>8</xdr:row>
      <xdr:rowOff>167457</xdr:rowOff>
    </xdr:to>
    <xdr:pic>
      <xdr:nvPicPr>
        <xdr:cNvPr id="2" name="Billede 1"/>
        <xdr:cNvPicPr>
          <a:picLocks noChangeAspect="1"/>
        </xdr:cNvPicPr>
      </xdr:nvPicPr>
      <xdr:blipFill rotWithShape="1">
        <a:blip xmlns:r="http://schemas.openxmlformats.org/officeDocument/2006/relationships" r:embed="rId1"/>
        <a:srcRect l="56361" t="40746" r="30590" b="29158"/>
        <a:stretch/>
      </xdr:blipFill>
      <xdr:spPr>
        <a:xfrm>
          <a:off x="38101" y="171450"/>
          <a:ext cx="2330903" cy="149823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428625</xdr:colOff>
      <xdr:row>6</xdr:row>
      <xdr:rowOff>76200</xdr:rowOff>
    </xdr:from>
    <xdr:to>
      <xdr:col>14</xdr:col>
      <xdr:colOff>723900</xdr:colOff>
      <xdr:row>32</xdr:row>
      <xdr:rowOff>76200</xdr:rowOff>
    </xdr:to>
    <xdr:sp macro="" textlink="">
      <xdr:nvSpPr>
        <xdr:cNvPr id="2" name="Afrundet rektangel 1"/>
        <xdr:cNvSpPr/>
      </xdr:nvSpPr>
      <xdr:spPr>
        <a:xfrm>
          <a:off x="4905375" y="1190625"/>
          <a:ext cx="4724400" cy="4829175"/>
        </a:xfrm>
        <a:prstGeom prst="roundRect">
          <a:avLst/>
        </a:prstGeom>
        <a:solidFill>
          <a:srgbClr val="E9E6D7"/>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latinLnBrk="0" hangingPunct="1"/>
          <a:endParaRPr lang="da-DK" sz="1200" b="1" kern="1200">
            <a:solidFill>
              <a:sysClr val="windowText" lastClr="000000"/>
            </a:solidFill>
            <a:latin typeface="+mn-lt"/>
            <a:ea typeface="+mn-ea"/>
            <a:cs typeface="+mn-cs"/>
          </a:endParaRPr>
        </a:p>
        <a:p>
          <a:pPr rtl="0" eaLnBrk="1" latinLnBrk="0" hangingPunct="1"/>
          <a:r>
            <a:rPr lang="da-DK" sz="1200" b="1" kern="1200">
              <a:solidFill>
                <a:sysClr val="windowText" lastClr="000000"/>
              </a:solidFill>
              <a:latin typeface="+mn-lt"/>
              <a:ea typeface="+mn-ea"/>
              <a:cs typeface="+mn-cs"/>
            </a:rPr>
            <a:t>Statistikføringen på studieområdet mv.</a:t>
          </a:r>
          <a:endParaRPr lang="da-DK" sz="1200">
            <a:solidFill>
              <a:sysClr val="windowText" lastClr="000000"/>
            </a:solidFill>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000" b="0" kern="1200">
              <a:solidFill>
                <a:sysClr val="windowText" lastClr="000000"/>
              </a:solidFill>
              <a:latin typeface="+mn-lt"/>
              <a:ea typeface="+mn-ea"/>
              <a:cs typeface="+mn-cs"/>
            </a:rPr>
            <a:t>Tallene omfatter afgørelser i forbindelse med førstegangsansøgninger. Disse sager behandles i Styrelsen for International Rekruttering og Integration. Visse sagsområder behandles i Udlændingestyrelsen. Det drejer sig om sager vedrørende religiøse</a:t>
          </a:r>
          <a:r>
            <a:rPr lang="da-DK" sz="1000" b="0" kern="1200" baseline="0">
              <a:solidFill>
                <a:sysClr val="windowText" lastClr="000000"/>
              </a:solidFill>
              <a:latin typeface="+mn-lt"/>
              <a:ea typeface="+mn-ea"/>
              <a:cs typeface="+mn-cs"/>
            </a:rPr>
            <a:t> forkyndere mv. og</a:t>
          </a:r>
          <a:r>
            <a:rPr lang="da-DK" sz="1000" b="0" kern="1200">
              <a:solidFill>
                <a:sysClr val="windowText" lastClr="000000"/>
              </a:solidFill>
              <a:latin typeface="+mn-lt"/>
              <a:ea typeface="+mn-ea"/>
              <a:cs typeface="+mn-cs"/>
            </a:rPr>
            <a:t> fribyordningen.  Sager vedr. Grønland og Færøerne er pr. 1. oktober 2015 blevet</a:t>
          </a:r>
          <a:r>
            <a:rPr lang="da-DK" sz="1000" b="0" kern="1200" baseline="0">
              <a:solidFill>
                <a:sysClr val="windowText" lastClr="000000"/>
              </a:solidFill>
              <a:latin typeface="+mn-lt"/>
              <a:ea typeface="+mn-ea"/>
              <a:cs typeface="+mn-cs"/>
            </a:rPr>
            <a:t> overflyttet til</a:t>
          </a:r>
          <a:r>
            <a:rPr lang="da-DK" sz="1000" b="0" kern="1200">
              <a:solidFill>
                <a:sysClr val="windowText" lastClr="000000"/>
              </a:solidFill>
              <a:latin typeface="+mn-lt"/>
              <a:ea typeface="+mn-ea"/>
              <a:cs typeface="+mn-cs"/>
            </a:rPr>
            <a:t> Styrelsen for International Rekruttering og integration.</a:t>
          </a:r>
        </a:p>
        <a:p>
          <a:pPr rtl="0" eaLnBrk="1" fontAlgn="auto" latinLnBrk="0" hangingPunct="1"/>
          <a:endParaRPr lang="da-DK" sz="1000" b="0" kern="1200">
            <a:solidFill>
              <a:sysClr val="windowText" lastClr="000000"/>
            </a:solidFill>
            <a:latin typeface="+mn-lt"/>
            <a:ea typeface="+mn-ea"/>
            <a:cs typeface="+mn-cs"/>
          </a:endParaRPr>
        </a:p>
        <a:p>
          <a:pPr rtl="0" eaLnBrk="1" fontAlgn="auto" latinLnBrk="0" hangingPunct="1"/>
          <a:r>
            <a:rPr lang="da-DK" sz="1200" b="1" kern="1200">
              <a:solidFill>
                <a:sysClr val="windowText" lastClr="000000"/>
              </a:solidFill>
              <a:latin typeface="+mn-lt"/>
              <a:ea typeface="+mn-ea"/>
              <a:cs typeface="+mn-cs"/>
            </a:rPr>
            <a:t>Generelt for de seneste tal på studieområdet mv.</a:t>
          </a:r>
          <a:endParaRPr lang="da-DK" sz="1200">
            <a:solidFill>
              <a:sysClr val="windowText" lastClr="000000"/>
            </a:solidFill>
          </a:endParaRPr>
        </a:p>
        <a:p>
          <a:r>
            <a:rPr lang="da-DK" sz="1000" kern="1200">
              <a:solidFill>
                <a:sysClr val="windowText" lastClr="000000"/>
              </a:solidFill>
              <a:latin typeface="+mn-lt"/>
              <a:ea typeface="+mn-ea"/>
              <a:cs typeface="+mn-cs"/>
            </a:rPr>
            <a:t>Med Reformen af International Rekruttering,</a:t>
          </a:r>
          <a:r>
            <a:rPr lang="da-DK" sz="1000" kern="1200" baseline="0">
              <a:solidFill>
                <a:sysClr val="windowText" lastClr="000000"/>
              </a:solidFill>
              <a:latin typeface="+mn-lt"/>
              <a:ea typeface="+mn-ea"/>
              <a:cs typeface="+mn-cs"/>
            </a:rPr>
            <a:t> som trådte i kraft den 1. januar 2015,</a:t>
          </a:r>
          <a:r>
            <a:rPr lang="da-DK" sz="1000" kern="1200">
              <a:solidFill>
                <a:sysClr val="windowText" lastClr="000000"/>
              </a:solidFill>
              <a:latin typeface="+mn-lt"/>
              <a:ea typeface="+mn-ea"/>
              <a:cs typeface="+mn-cs"/>
            </a:rPr>
            <a:t> er der sket ændringer af statistikføringen på studieområdet m.v. Udlændinge, der skal tage en PhD-uddannelse i Danmark, har fået en særskilt opholdsordning, og derfor er de fra og med 2015 opført som en særskilt kategori under opholdstilladelser med henblik på uddannelser. Tidligere har udlændinge, der skulle tage en PhD-uddannelse, fået opholds- og arbejdstilladelse som forskere under erhvervsområdet eller opholdstilladelse som studerende på videregående uddannelse under Danske Universiteter </a:t>
          </a:r>
        </a:p>
        <a:p>
          <a:endParaRPr lang="da-DK" sz="1000" kern="1200">
            <a:solidFill>
              <a:sysClr val="windowText" lastClr="000000"/>
            </a:solidFill>
            <a:latin typeface="+mn-lt"/>
            <a:ea typeface="+mn-ea"/>
            <a:cs typeface="+mn-cs"/>
          </a:endParaRPr>
        </a:p>
        <a:p>
          <a:r>
            <a:rPr lang="da-DK" sz="1000" kern="1200">
              <a:solidFill>
                <a:sysClr val="windowText" lastClr="000000"/>
              </a:solidFill>
              <a:latin typeface="+mn-lt"/>
              <a:ea typeface="+mn-ea"/>
              <a:cs typeface="+mn-cs"/>
            </a:rPr>
            <a:t>Kategorien Volontør og working holiday (arbejdsferieaftale) mv. har tidligere været benævnt ”humanitært </a:t>
          </a:r>
          <a:r>
            <a:rPr lang="da-DK" sz="1000" kern="1200">
              <a:solidFill>
                <a:schemeClr val="tx1"/>
              </a:solidFill>
              <a:latin typeface="+mn-lt"/>
              <a:ea typeface="+mn-ea"/>
              <a:cs typeface="+mn-cs"/>
            </a:rPr>
            <a:t>arbejde” og indeholder også sager fra det øvrige studieområde bl.a.</a:t>
          </a:r>
          <a:r>
            <a:rPr lang="da-DK" sz="1000" kern="1200" baseline="0">
              <a:solidFill>
                <a:schemeClr val="tx1"/>
              </a:solidFill>
              <a:latin typeface="+mn-lt"/>
              <a:ea typeface="+mn-ea"/>
              <a:cs typeface="+mn-cs"/>
            </a:rPr>
            <a:t> </a:t>
          </a:r>
          <a:r>
            <a:rPr lang="da-DK" sz="1000" kern="1200">
              <a:solidFill>
                <a:schemeClr val="tx1"/>
              </a:solidFill>
              <a:latin typeface="+mn-lt"/>
              <a:ea typeface="+mn-ea"/>
              <a:cs typeface="+mn-cs"/>
            </a:rPr>
            <a:t>Danida–stipendiater og opholds- og </a:t>
          </a:r>
          <a:r>
            <a:rPr lang="da-DK" sz="1000" kern="1200">
              <a:solidFill>
                <a:sysClr val="windowText" lastClr="000000"/>
              </a:solidFill>
              <a:latin typeface="+mn-lt"/>
              <a:ea typeface="+mn-ea"/>
              <a:cs typeface="+mn-cs"/>
            </a:rPr>
            <a:t>arbejdstilladelse med henblik på at opnå dansk autorisation som læge eller tandlæge.</a:t>
          </a:r>
        </a:p>
        <a:p>
          <a:endParaRPr lang="da-DK" sz="1000" kern="1200">
            <a:solidFill>
              <a:sysClr val="windowText" lastClr="000000"/>
            </a:solidFill>
            <a:latin typeface="+mn-lt"/>
            <a:ea typeface="+mn-ea"/>
            <a:cs typeface="+mn-cs"/>
          </a:endParaRPr>
        </a:p>
        <a:p>
          <a:r>
            <a:rPr lang="da-DK" sz="1000" kern="1200">
              <a:solidFill>
                <a:sysClr val="windowText" lastClr="000000"/>
              </a:solidFill>
              <a:latin typeface="+mn-lt"/>
              <a:ea typeface="+mn-ea"/>
              <a:cs typeface="+mn-cs"/>
            </a:rPr>
            <a:t>Kategorien "Øvrige" omfatter erhverv og studie på Færøerne og i Grønland, familiemæssig tilknytning til person med opholdstilladelse og fribyordningen.</a:t>
          </a:r>
        </a:p>
        <a:p>
          <a:pPr rtl="0" eaLnBrk="1" fontAlgn="auto" latinLnBrk="0" hangingPunct="1"/>
          <a:endParaRPr lang="da-DK" sz="1000" b="0" kern="1200" baseline="0">
            <a:solidFill>
              <a:sysClr val="windowText" lastClr="000000"/>
            </a:solidFill>
            <a:latin typeface="+mn-lt"/>
            <a:ea typeface="+mn-ea"/>
            <a:cs typeface="+mn-cs"/>
          </a:endParaRPr>
        </a:p>
        <a:p>
          <a:pPr rtl="0" eaLnBrk="1" fontAlgn="auto" latinLnBrk="0" hangingPunct="1"/>
          <a:endParaRPr lang="da-DK" sz="1000" b="0" kern="1200" baseline="0">
            <a:solidFill>
              <a:sysClr val="windowText" lastClr="000000"/>
            </a:solidFill>
            <a:latin typeface="+mn-lt"/>
            <a:ea typeface="+mn-ea"/>
            <a:cs typeface="+mn-cs"/>
          </a:endParaRPr>
        </a:p>
        <a:p>
          <a:pPr rtl="0" eaLnBrk="1" fontAlgn="auto" latinLnBrk="0" hangingPunct="1"/>
          <a:r>
            <a:rPr lang="da-DK" sz="1000" b="0" kern="1200" baseline="0">
              <a:solidFill>
                <a:schemeClr val="tx2">
                  <a:lumMod val="50000"/>
                </a:schemeClr>
              </a:solidFill>
              <a:latin typeface="+mn-lt"/>
              <a:ea typeface="+mn-ea"/>
              <a:cs typeface="+mn-cs"/>
            </a:rPr>
            <a:t> </a:t>
          </a:r>
        </a:p>
      </xdr:txBody>
    </xdr:sp>
    <xdr:clientData/>
  </xdr:twoCellAnchor>
  <xdr:twoCellAnchor>
    <xdr:from>
      <xdr:col>0</xdr:col>
      <xdr:colOff>85725</xdr:colOff>
      <xdr:row>6</xdr:row>
      <xdr:rowOff>66675</xdr:rowOff>
    </xdr:from>
    <xdr:to>
      <xdr:col>6</xdr:col>
      <xdr:colOff>352575</xdr:colOff>
      <xdr:row>17</xdr:row>
      <xdr:rowOff>128609</xdr:rowOff>
    </xdr:to>
    <xdr:sp macro="" textlink="">
      <xdr:nvSpPr>
        <xdr:cNvPr id="3" name="Afrundet rektangel 2"/>
        <xdr:cNvSpPr/>
      </xdr:nvSpPr>
      <xdr:spPr>
        <a:xfrm>
          <a:off x="85725" y="1181100"/>
          <a:ext cx="4743600" cy="2052659"/>
        </a:xfrm>
        <a:prstGeom prst="roundRect">
          <a:avLst/>
        </a:prstGeom>
        <a:solidFill>
          <a:srgbClr val="E9E6D7"/>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400" b="1" kern="1200">
              <a:solidFill>
                <a:sysClr val="windowText" lastClr="000000"/>
              </a:solidFill>
              <a:latin typeface="+mn-lt"/>
              <a:ea typeface="+mn-ea"/>
              <a:cs typeface="+mn-cs"/>
            </a:rPr>
            <a:t>Introduktion til studieområdet mv.</a:t>
          </a:r>
          <a:endParaRPr lang="da-DK" sz="1400">
            <a:solidFill>
              <a:sysClr val="windowText" lastClr="000000"/>
            </a:solidFill>
          </a:endParaRPr>
        </a:p>
        <a:p>
          <a:r>
            <a:rPr lang="da-DK" sz="1000" kern="1200">
              <a:solidFill>
                <a:sysClr val="windowText" lastClr="000000"/>
              </a:solidFill>
              <a:latin typeface="+mn-lt"/>
              <a:ea typeface="+mn-ea"/>
              <a:cs typeface="+mn-cs"/>
            </a:rPr>
            <a:t>En udlænding har mulighed for at få opholdstilladelse i Danmark som PhD-studerende, studerende ved videregående uddannelser i øvrigt, elev på grund- og ungdomsuddannelser samt elev på folkehøjskoler, som au pair hos en værtsfamilie i Danmark eller for at arbejde som praktikant i Danmark mv. </a:t>
          </a:r>
          <a:endParaRPr lang="da-DK" sz="1000" i="1" u="sng" kern="1200">
            <a:solidFill>
              <a:schemeClr val="tx2">
                <a:lumMod val="75000"/>
              </a:schemeClr>
            </a:solidFill>
            <a:latin typeface="+mn-lt"/>
            <a:ea typeface="+mn-ea"/>
            <a:cs typeface="+mn-cs"/>
          </a:endParaRPr>
        </a:p>
      </xdr:txBody>
    </xdr:sp>
    <xdr:clientData/>
  </xdr:twoCellAnchor>
  <xdr:twoCellAnchor>
    <xdr:from>
      <xdr:col>0</xdr:col>
      <xdr:colOff>85724</xdr:colOff>
      <xdr:row>17</xdr:row>
      <xdr:rowOff>180989</xdr:rowOff>
    </xdr:from>
    <xdr:to>
      <xdr:col>6</xdr:col>
      <xdr:colOff>352425</xdr:colOff>
      <xdr:row>32</xdr:row>
      <xdr:rowOff>85724</xdr:rowOff>
    </xdr:to>
    <xdr:sp macro="" textlink="">
      <xdr:nvSpPr>
        <xdr:cNvPr id="4" name="Afrundet rektangel 3"/>
        <xdr:cNvSpPr/>
      </xdr:nvSpPr>
      <xdr:spPr>
        <a:xfrm>
          <a:off x="85724" y="3286139"/>
          <a:ext cx="4743451" cy="2743185"/>
        </a:xfrm>
        <a:prstGeom prst="roundRect">
          <a:avLst/>
        </a:prstGeom>
        <a:solidFill>
          <a:srgbClr val="E9E6D7"/>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000" b="1" kern="1200">
              <a:solidFill>
                <a:sysClr val="windowText" lastClr="000000"/>
              </a:solidFill>
              <a:latin typeface="+mn-lt"/>
              <a:ea typeface="+mn-ea"/>
              <a:cs typeface="+mn-cs"/>
            </a:rPr>
            <a:t>Statsborgere fra de nordiske lande</a:t>
          </a:r>
          <a:r>
            <a:rPr lang="da-DK" sz="1000" kern="1200">
              <a:solidFill>
                <a:sysClr val="windowText" lastClr="000000"/>
              </a:solidFill>
              <a:latin typeface="+mn-lt"/>
              <a:ea typeface="+mn-ea"/>
              <a:cs typeface="+mn-cs"/>
            </a:rPr>
            <a:t> kan uden tilladelse indrejse og opholde sig i Danmark, herunder også studere mv.</a:t>
          </a:r>
        </a:p>
        <a:p>
          <a:r>
            <a:rPr lang="da-DK" sz="1000" b="1" kern="1200">
              <a:solidFill>
                <a:sysClr val="windowText" lastClr="000000"/>
              </a:solidFill>
              <a:latin typeface="+mn-lt"/>
              <a:ea typeface="+mn-ea"/>
              <a:cs typeface="+mn-cs"/>
            </a:rPr>
            <a:t>Statsborgere fra EU/EØS-lande og Schweiz</a:t>
          </a:r>
          <a:r>
            <a:rPr lang="da-DK" sz="1000" kern="1200">
              <a:solidFill>
                <a:sysClr val="windowText" lastClr="000000"/>
              </a:solidFill>
              <a:latin typeface="+mn-lt"/>
              <a:ea typeface="+mn-ea"/>
              <a:cs typeface="+mn-cs"/>
            </a:rPr>
            <a:t>, der ønsker at studere ved en videregående uddannelse i Danmark eller tage ophold som au pair eller praktikant mv., er omfattet af reglerne i EU-opholdsbekendtgørelsen.</a:t>
          </a:r>
        </a:p>
        <a:p>
          <a:pPr eaLnBrk="1" fontAlgn="auto" latinLnBrk="0" hangingPunct="1"/>
          <a:r>
            <a:rPr lang="da-DK" sz="1000" kern="1200">
              <a:solidFill>
                <a:sysClr val="windowText" lastClr="000000"/>
              </a:solidFill>
              <a:latin typeface="+mn-lt"/>
              <a:ea typeface="+mn-ea"/>
              <a:cs typeface="+mn-cs"/>
            </a:rPr>
            <a:t>Religiøse forkyndere er ligeledes omfattet af de almindelige regler i udlændingeloven, såfremt de ikke opfylder betingelserne for at få opholdstilladelse efter EU-reglerne. </a:t>
          </a:r>
          <a:endParaRPr lang="da-DK" sz="1000">
            <a:solidFill>
              <a:sysClr val="windowText" lastClr="000000"/>
            </a:solidFill>
          </a:endParaRPr>
        </a:p>
        <a:p>
          <a:r>
            <a:rPr lang="da-DK" sz="1000" b="1" kern="1200">
              <a:solidFill>
                <a:sysClr val="windowText" lastClr="000000"/>
              </a:solidFill>
              <a:latin typeface="+mn-lt"/>
              <a:ea typeface="+mn-ea"/>
              <a:cs typeface="+mn-cs"/>
            </a:rPr>
            <a:t>Statsborgere</a:t>
          </a:r>
          <a:r>
            <a:rPr lang="da-DK" sz="1000" b="1" kern="1200" baseline="0">
              <a:solidFill>
                <a:sysClr val="windowText" lastClr="000000"/>
              </a:solidFill>
              <a:latin typeface="+mn-lt"/>
              <a:ea typeface="+mn-ea"/>
              <a:cs typeface="+mn-cs"/>
            </a:rPr>
            <a:t> fra andre lande</a:t>
          </a:r>
          <a:r>
            <a:rPr lang="da-DK" sz="1000" kern="1200">
              <a:solidFill>
                <a:sysClr val="windowText" lastClr="000000"/>
              </a:solidFill>
              <a:latin typeface="+mn-lt"/>
              <a:ea typeface="+mn-ea"/>
              <a:cs typeface="+mn-cs"/>
            </a:rPr>
            <a:t> skal søge om opholdstilladelse som studerende, au pair eller praktikant mv. efter udlændingelovens regler.</a:t>
          </a:r>
          <a:endParaRPr lang="da-DK" sz="1000" b="0" kern="1200">
            <a:solidFill>
              <a:sysClr val="windowText" lastClr="000000"/>
            </a:solidFill>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85724</xdr:colOff>
      <xdr:row>11</xdr:row>
      <xdr:rowOff>152400</xdr:rowOff>
    </xdr:from>
    <xdr:to>
      <xdr:col>14</xdr:col>
      <xdr:colOff>733424</xdr:colOff>
      <xdr:row>29</xdr:row>
      <xdr:rowOff>66675</xdr:rowOff>
    </xdr:to>
    <xdr:sp macro="" textlink="">
      <xdr:nvSpPr>
        <xdr:cNvPr id="3" name="Afrundet rektangel 2"/>
        <xdr:cNvSpPr/>
      </xdr:nvSpPr>
      <xdr:spPr>
        <a:xfrm>
          <a:off x="4257674" y="2257425"/>
          <a:ext cx="4772025" cy="3343275"/>
        </a:xfrm>
        <a:prstGeom prst="roundRect">
          <a:avLst/>
        </a:prstGeom>
        <a:solidFill>
          <a:schemeClr val="accent5">
            <a:lumMod val="20000"/>
            <a:lumOff val="8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latinLnBrk="0" hangingPunct="1"/>
          <a:r>
            <a:rPr lang="da-DK" sz="1200" b="1" kern="1200">
              <a:solidFill>
                <a:sysClr val="windowText" lastClr="000000"/>
              </a:solidFill>
              <a:latin typeface="+mn-lt"/>
              <a:ea typeface="+mn-ea"/>
              <a:cs typeface="+mn-cs"/>
            </a:rPr>
            <a:t>Statistikføringen vedrørende EU/EØS</a:t>
          </a:r>
        </a:p>
        <a:p>
          <a:pPr rtl="0" eaLnBrk="1" latinLnBrk="0" hangingPunct="1"/>
          <a:r>
            <a:rPr lang="da-DK" sz="1000" b="0" kern="1200">
              <a:solidFill>
                <a:sysClr val="windowText" lastClr="000000"/>
              </a:solidFill>
              <a:latin typeface="+mn-lt"/>
              <a:ea typeface="+mn-ea"/>
              <a:cs typeface="+mn-cs"/>
            </a:rPr>
            <a:t>Tallene omfatter afgørelser</a:t>
          </a:r>
          <a:r>
            <a:rPr lang="da-DK" sz="1000" b="0" kern="1200" baseline="0">
              <a:solidFill>
                <a:sysClr val="windowText" lastClr="000000"/>
              </a:solidFill>
              <a:latin typeface="+mn-lt"/>
              <a:ea typeface="+mn-ea"/>
              <a:cs typeface="+mn-cs"/>
            </a:rPr>
            <a:t> efter EU-</a:t>
          </a:r>
          <a:r>
            <a:rPr lang="da-DK" sz="1000" b="0" kern="1200">
              <a:solidFill>
                <a:sysClr val="windowText" lastClr="000000"/>
              </a:solidFill>
              <a:latin typeface="+mn-lt"/>
              <a:ea typeface="+mn-ea"/>
              <a:cs typeface="+mn-cs"/>
            </a:rPr>
            <a:t>reglerne i</a:t>
          </a:r>
          <a:r>
            <a:rPr lang="da-DK" sz="1000" b="0" kern="1200" baseline="0">
              <a:solidFill>
                <a:sysClr val="windowText" lastClr="000000"/>
              </a:solidFill>
              <a:latin typeface="+mn-lt"/>
              <a:ea typeface="+mn-ea"/>
              <a:cs typeface="+mn-cs"/>
            </a:rPr>
            <a:t> Statsforvaltningen.</a:t>
          </a:r>
          <a:endParaRPr lang="da-DK" sz="1000" b="0" kern="1200">
            <a:solidFill>
              <a:sysClr val="windowText" lastClr="000000"/>
            </a:solidFill>
            <a:latin typeface="+mn-lt"/>
            <a:ea typeface="+mn-ea"/>
            <a:cs typeface="+mn-cs"/>
          </a:endParaRPr>
        </a:p>
        <a:p>
          <a:pPr rtl="0" eaLnBrk="1" fontAlgn="auto" latinLnBrk="0" hangingPunct="1"/>
          <a:endParaRPr lang="da-DK" sz="1000" kern="1200">
            <a:solidFill>
              <a:sysClr val="windowText" lastClr="000000"/>
            </a:solidFill>
            <a:latin typeface="+mn-lt"/>
            <a:ea typeface="+mn-ea"/>
            <a:cs typeface="+mn-cs"/>
          </a:endParaRPr>
        </a:p>
        <a:p>
          <a:r>
            <a:rPr lang="da-DK" sz="1200" b="1" kern="1200">
              <a:solidFill>
                <a:sysClr val="windowText" lastClr="000000"/>
              </a:solidFill>
              <a:latin typeface="+mn-lt"/>
              <a:ea typeface="+mn-ea"/>
              <a:cs typeface="+mn-cs"/>
            </a:rPr>
            <a:t>Generelt for de seneste tal vedr. EU/EØS</a:t>
          </a:r>
          <a:endParaRPr lang="da-DK" sz="1200">
            <a:solidFill>
              <a:sysClr val="windowText" lastClr="000000"/>
            </a:solidFill>
          </a:endParaRPr>
        </a:p>
        <a:p>
          <a:r>
            <a:rPr lang="da-DK" sz="1000">
              <a:solidFill>
                <a:sysClr val="windowText" lastClr="000000"/>
              </a:solidFill>
            </a:rPr>
            <a:t>- Kategorien "Lønarbejde" omfatter lønnet beskæftigelse, overenskomstdækket ansættelse, specialister på indiviuel kontrakt i overenskomstdækkede virksomheder samt udstationerede.</a:t>
          </a:r>
        </a:p>
        <a:p>
          <a:r>
            <a:rPr lang="da-DK" sz="1000" b="0" kern="1200">
              <a:solidFill>
                <a:sysClr val="windowText" lastClr="000000"/>
              </a:solidFill>
              <a:latin typeface="+mn-lt"/>
              <a:ea typeface="+mn-ea"/>
              <a:cs typeface="+mn-cs"/>
            </a:rPr>
            <a:t>- </a:t>
          </a:r>
          <a:r>
            <a:rPr lang="da-DK" sz="1000" kern="1200">
              <a:solidFill>
                <a:sysClr val="windowText" lastClr="000000"/>
              </a:solidFill>
              <a:latin typeface="+mn-lt"/>
              <a:ea typeface="+mn-ea"/>
              <a:cs typeface="+mn-cs"/>
            </a:rPr>
            <a:t>Kategorien "Øvrige" omfatter selvstændigt erhverv, familiemedlemmer og pensionister.</a:t>
          </a:r>
        </a:p>
      </xdr:txBody>
    </xdr:sp>
    <xdr:clientData/>
  </xdr:twoCellAnchor>
  <xdr:twoCellAnchor>
    <xdr:from>
      <xdr:col>0</xdr:col>
      <xdr:colOff>33351</xdr:colOff>
      <xdr:row>6</xdr:row>
      <xdr:rowOff>104776</xdr:rowOff>
    </xdr:from>
    <xdr:to>
      <xdr:col>6</xdr:col>
      <xdr:colOff>1</xdr:colOff>
      <xdr:row>14</xdr:row>
      <xdr:rowOff>114300</xdr:rowOff>
    </xdr:to>
    <xdr:sp macro="" textlink="">
      <xdr:nvSpPr>
        <xdr:cNvPr id="4" name="Afrundet rektangel 3"/>
        <xdr:cNvSpPr/>
      </xdr:nvSpPr>
      <xdr:spPr>
        <a:xfrm>
          <a:off x="33351" y="1257301"/>
          <a:ext cx="4138600" cy="1533524"/>
        </a:xfrm>
        <a:prstGeom prst="roundRect">
          <a:avLst/>
        </a:prstGeom>
        <a:solidFill>
          <a:schemeClr val="accent5">
            <a:lumMod val="20000"/>
            <a:lumOff val="8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44000" rIns="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400" b="1" kern="1200">
              <a:solidFill>
                <a:sysClr val="windowText" lastClr="000000"/>
              </a:solidFill>
              <a:latin typeface="+mn-lt"/>
              <a:ea typeface="+mn-ea"/>
              <a:cs typeface="+mn-cs"/>
            </a:rPr>
            <a:t>Introduktion til EU/EØS</a:t>
          </a:r>
        </a:p>
        <a:p>
          <a:r>
            <a:rPr lang="da-DK" sz="1000" kern="1200">
              <a:solidFill>
                <a:sysClr val="windowText" lastClr="000000"/>
              </a:solidFill>
              <a:latin typeface="+mn-lt"/>
              <a:ea typeface="+mn-ea"/>
              <a:cs typeface="+mn-cs"/>
            </a:rPr>
            <a:t>Statsborgere fra EU/EØS-lande og statsborgere fra Schweiz</a:t>
          </a:r>
          <a:r>
            <a:rPr lang="da-DK" sz="1000" kern="1200" baseline="0">
              <a:solidFill>
                <a:sysClr val="windowText" lastClr="000000"/>
              </a:solidFill>
              <a:latin typeface="+mn-lt"/>
              <a:ea typeface="+mn-ea"/>
              <a:cs typeface="+mn-cs"/>
            </a:rPr>
            <a:t> kan opholde sig i Danmark efter EU-reglerne om fri bevægelighed for personer og tjenesteydelser</a:t>
          </a:r>
          <a:r>
            <a:rPr lang="da-DK" sz="1000" kern="1200" baseline="0">
              <a:solidFill>
                <a:schemeClr val="tx2">
                  <a:lumMod val="50000"/>
                </a:schemeClr>
              </a:solidFill>
              <a:latin typeface="+mn-lt"/>
              <a:ea typeface="+mn-ea"/>
              <a:cs typeface="+mn-cs"/>
            </a:rPr>
            <a:t>.</a:t>
          </a:r>
          <a:r>
            <a:rPr lang="da-DK" sz="1000" kern="1200">
              <a:solidFill>
                <a:schemeClr val="tx2">
                  <a:lumMod val="50000"/>
                </a:schemeClr>
              </a:solidFill>
              <a:latin typeface="+mn-lt"/>
              <a:ea typeface="+mn-ea"/>
              <a:cs typeface="+mn-cs"/>
            </a:rPr>
            <a:t>  </a:t>
          </a:r>
        </a:p>
        <a:p>
          <a:endParaRPr lang="da-DK" sz="1000" kern="1200" baseline="0">
            <a:solidFill>
              <a:schemeClr val="tx1"/>
            </a:solidFill>
            <a:latin typeface="+mn-lt"/>
            <a:ea typeface="+mn-ea"/>
            <a:cs typeface="+mn-cs"/>
          </a:endParaRPr>
        </a:p>
        <a:p>
          <a:r>
            <a:rPr lang="da-DK" sz="1000" kern="1200" baseline="0">
              <a:solidFill>
                <a:schemeClr val="tx1"/>
              </a:solidFill>
              <a:latin typeface="+mn-lt"/>
              <a:ea typeface="+mn-ea"/>
              <a:cs typeface="+mn-cs"/>
            </a:rPr>
            <a:t>Ansøgning om registreringsbevis og opholdskort indgives til Statsforvaltningen. Hvis Statsforvaltningen giver afslag på en ansøgning, kan ansøgeren klage til </a:t>
          </a:r>
          <a:r>
            <a:rPr lang="da-DK" sz="1000" kern="1200" baseline="0">
              <a:solidFill>
                <a:sysClr val="windowText" lastClr="000000"/>
              </a:solidFill>
              <a:latin typeface="+mn-lt"/>
              <a:ea typeface="+mn-ea"/>
              <a:cs typeface="+mn-cs"/>
            </a:rPr>
            <a:t>Udlændingestyrelsen.</a:t>
          </a:r>
        </a:p>
        <a:p>
          <a:endParaRPr lang="da-DK" sz="1000" kern="1200" baseline="0">
            <a:solidFill>
              <a:schemeClr val="tx1"/>
            </a:solidFill>
            <a:latin typeface="+mn-lt"/>
            <a:ea typeface="+mn-ea"/>
            <a:cs typeface="+mn-cs"/>
          </a:endParaRPr>
        </a:p>
      </xdr:txBody>
    </xdr:sp>
    <xdr:clientData/>
  </xdr:twoCellAnchor>
  <xdr:twoCellAnchor>
    <xdr:from>
      <xdr:col>0</xdr:col>
      <xdr:colOff>38098</xdr:colOff>
      <xdr:row>15</xdr:row>
      <xdr:rowOff>0</xdr:rowOff>
    </xdr:from>
    <xdr:to>
      <xdr:col>6</xdr:col>
      <xdr:colOff>4748</xdr:colOff>
      <xdr:row>32</xdr:row>
      <xdr:rowOff>95250</xdr:rowOff>
    </xdr:to>
    <xdr:sp macro="" textlink="">
      <xdr:nvSpPr>
        <xdr:cNvPr id="5" name="Afrundet rektangel 4"/>
        <xdr:cNvSpPr/>
      </xdr:nvSpPr>
      <xdr:spPr>
        <a:xfrm>
          <a:off x="38098" y="2867025"/>
          <a:ext cx="4138600" cy="3333750"/>
        </a:xfrm>
        <a:prstGeom prst="roundRect">
          <a:avLst/>
        </a:prstGeom>
        <a:solidFill>
          <a:schemeClr val="accent5">
            <a:lumMod val="20000"/>
            <a:lumOff val="8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rIns="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000" b="1" kern="1200">
              <a:solidFill>
                <a:sysClr val="windowText" lastClr="000000"/>
              </a:solidFill>
              <a:latin typeface="+mn-lt"/>
              <a:ea typeface="+mn-ea"/>
              <a:cs typeface="+mn-cs"/>
            </a:rPr>
            <a:t>Statsborgere fra EU/EØS-lande og Schweiz</a:t>
          </a:r>
          <a:r>
            <a:rPr lang="da-DK" sz="1000" kern="1200" baseline="0">
              <a:solidFill>
                <a:sysClr val="windowText" lastClr="000000"/>
              </a:solidFill>
              <a:latin typeface="+mn-lt"/>
              <a:ea typeface="+mn-ea"/>
              <a:cs typeface="+mn-cs"/>
            </a:rPr>
            <a:t> </a:t>
          </a:r>
          <a:r>
            <a:rPr lang="da-DK" sz="1000" kern="1200">
              <a:solidFill>
                <a:sysClr val="windowText" lastClr="000000"/>
              </a:solidFill>
              <a:latin typeface="+mn-lt"/>
              <a:ea typeface="+mn-ea"/>
              <a:cs typeface="+mn-cs"/>
            </a:rPr>
            <a:t>kan få udstedt et registreringsbevis, hvis de har</a:t>
          </a:r>
          <a:r>
            <a:rPr lang="da-DK" sz="1000" kern="1200" baseline="0">
              <a:solidFill>
                <a:sysClr val="windowText" lastClr="000000"/>
              </a:solidFill>
              <a:latin typeface="+mn-lt"/>
              <a:ea typeface="+mn-ea"/>
              <a:cs typeface="+mn-cs"/>
            </a:rPr>
            <a:t> lønnet arbejde, driver selvstændig erhvervsvirksomhed, leverer en tjenesteydelse i Danmark, er pensioneret arbejdstager, selvstændig erhvervsdrivende, er udstationeret, er studerende ved en institution, der er godkendt eller finansieret af det offentlige, og kan forsørge sig selv under sit ophold i Danmark, eller råder over tilstrækkelige midler, så pågældende ikke kan antages at ville falde det offentlige til byrde.   </a:t>
          </a:r>
          <a:r>
            <a:rPr lang="da-DK" sz="1000" kern="1200">
              <a:solidFill>
                <a:sysClr val="windowText" lastClr="000000"/>
              </a:solidFill>
              <a:latin typeface="+mn-lt"/>
              <a:ea typeface="+mn-ea"/>
              <a:cs typeface="+mn-cs"/>
            </a:rPr>
            <a:t> </a:t>
          </a:r>
        </a:p>
        <a:p>
          <a:endParaRPr lang="da-DK" sz="1000" kern="1200" baseline="0">
            <a:solidFill>
              <a:sysClr val="windowText" lastClr="000000"/>
            </a:solidFill>
            <a:latin typeface="+mn-lt"/>
            <a:ea typeface="+mn-ea"/>
            <a:cs typeface="+mn-cs"/>
          </a:endParaRPr>
        </a:p>
        <a:p>
          <a:r>
            <a:rPr lang="da-DK" sz="1000" kern="1200" baseline="0">
              <a:solidFill>
                <a:sysClr val="windowText" lastClr="000000"/>
              </a:solidFill>
              <a:latin typeface="+mn-lt"/>
              <a:ea typeface="+mn-ea"/>
              <a:cs typeface="+mn-cs"/>
            </a:rPr>
            <a:t>Familiemedlemmer til EU/EØS-statsborgere eller statsborgere fra Schweiz, som udnytter retten til fri bevægelighed i Danmark, kan også få udstedt et registreringsbevis, eller hvis de er tredjelandsstatsborgere et opholdskort.</a:t>
          </a:r>
        </a:p>
        <a:p>
          <a:endParaRPr lang="da-DK" sz="1000" kern="1200" baseline="0">
            <a:solidFill>
              <a:sysClr val="windowText" lastClr="000000"/>
            </a:solidFill>
            <a:latin typeface="+mn-lt"/>
            <a:ea typeface="+mn-ea"/>
            <a:cs typeface="+mn-cs"/>
          </a:endParaRPr>
        </a:p>
        <a:p>
          <a:r>
            <a:rPr lang="da-DK" sz="1000" kern="1200" baseline="0">
              <a:solidFill>
                <a:sysClr val="windowText" lastClr="000000"/>
              </a:solidFill>
              <a:latin typeface="+mn-lt"/>
              <a:ea typeface="+mn-ea"/>
              <a:cs typeface="+mn-cs"/>
            </a:rPr>
            <a:t>Registreringsbevis og opholdskort er alene et bevis på de rettigheder, som EU/EØS-statsborgeren eller tredjelandsstatsborgeren allerede har efter EU-reglerne.</a:t>
          </a:r>
        </a:p>
        <a:p>
          <a:endParaRPr lang="da-DK" sz="900" kern="1200" baseline="0">
            <a:solidFill>
              <a:schemeClr val="tx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38100</xdr:rowOff>
    </xdr:from>
    <xdr:to>
      <xdr:col>14</xdr:col>
      <xdr:colOff>314175</xdr:colOff>
      <xdr:row>12</xdr:row>
      <xdr:rowOff>38100</xdr:rowOff>
    </xdr:to>
    <xdr:sp macro="" textlink="">
      <xdr:nvSpPr>
        <xdr:cNvPr id="2" name="Afrundet rektangel 1"/>
        <xdr:cNvSpPr/>
      </xdr:nvSpPr>
      <xdr:spPr>
        <a:xfrm>
          <a:off x="19050" y="38100"/>
          <a:ext cx="8829525" cy="2286000"/>
        </a:xfrm>
        <a:prstGeom prst="round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lIns="288000" rIns="288000" rtlCol="0" anchor="ctr"/>
        <a:lstStyle/>
        <a:p>
          <a:pPr algn="l"/>
          <a:r>
            <a:rPr lang="da-DK" sz="1200" b="1">
              <a:solidFill>
                <a:sysClr val="windowText" lastClr="000000"/>
              </a:solidFill>
            </a:rPr>
            <a:t/>
          </a:r>
          <a:br>
            <a:rPr lang="da-DK" sz="1200" b="1">
              <a:solidFill>
                <a:sysClr val="windowText" lastClr="000000"/>
              </a:solidFill>
            </a:rPr>
          </a:br>
          <a:r>
            <a:rPr lang="da-DK" sz="1200" b="1">
              <a:solidFill>
                <a:sysClr val="windowText" lastClr="000000"/>
              </a:solidFill>
            </a:rPr>
            <a:t>Generelt for de seneste tal på udlændingeområdet</a:t>
          </a:r>
        </a:p>
        <a:p>
          <a:pPr marL="0" marR="0" indent="0" algn="l" defTabSz="914400" eaLnBrk="1" fontAlgn="auto" latinLnBrk="0" hangingPunct="1">
            <a:lnSpc>
              <a:spcPct val="100000"/>
            </a:lnSpc>
            <a:spcBef>
              <a:spcPts val="0"/>
            </a:spcBef>
            <a:spcAft>
              <a:spcPts val="0"/>
            </a:spcAft>
            <a:buClrTx/>
            <a:buSzTx/>
            <a:buFontTx/>
            <a:buNone/>
            <a:tabLst/>
            <a:defRPr/>
          </a:pPr>
          <a:r>
            <a:rPr lang="da-DK" sz="1000" b="0" i="0" u="none" strike="noStrike">
              <a:solidFill>
                <a:schemeClr val="tx1"/>
              </a:solidFill>
              <a:latin typeface="+mn-lt"/>
              <a:ea typeface="+mn-ea"/>
              <a:cs typeface="+mn-cs"/>
            </a:rPr>
            <a:t>Tallene for 2019 vedrører perioden 1. januar - 30.</a:t>
          </a:r>
          <a:r>
            <a:rPr lang="da-DK" sz="1000" b="0" i="0" u="none" strike="noStrike" baseline="0">
              <a:solidFill>
                <a:schemeClr val="tx1"/>
              </a:solidFill>
              <a:latin typeface="+mn-lt"/>
              <a:ea typeface="+mn-ea"/>
              <a:cs typeface="+mn-cs"/>
            </a:rPr>
            <a:t> september </a:t>
          </a:r>
          <a:r>
            <a:rPr lang="da-DK" sz="1000" b="0" i="0" u="none" strike="noStrike">
              <a:solidFill>
                <a:schemeClr val="tx1"/>
              </a:solidFill>
              <a:latin typeface="+mn-lt"/>
              <a:ea typeface="+mn-ea"/>
              <a:cs typeface="+mn-cs"/>
            </a:rPr>
            <a:t>og er opgjort på baggrund af registreringer i </a:t>
          </a:r>
          <a:r>
            <a:rPr lang="da-DK" sz="1000" b="0" i="0" u="none" strike="noStrike">
              <a:solidFill>
                <a:sysClr val="windowText" lastClr="000000"/>
              </a:solidFill>
              <a:latin typeface="+mn-lt"/>
              <a:ea typeface="+mn-ea"/>
              <a:cs typeface="+mn-cs"/>
            </a:rPr>
            <a:t>udlændingesystemerne pr. 5.</a:t>
          </a:r>
          <a:r>
            <a:rPr lang="da-DK" sz="1000" b="0" i="0" u="none" strike="noStrike" baseline="0">
              <a:solidFill>
                <a:sysClr val="windowText" lastClr="000000"/>
              </a:solidFill>
              <a:latin typeface="+mn-lt"/>
              <a:ea typeface="+mn-ea"/>
              <a:cs typeface="+mn-cs"/>
            </a:rPr>
            <a:t> oktober</a:t>
          </a:r>
          <a:r>
            <a:rPr lang="da-DK" sz="1000" b="0" i="0" u="none" strike="noStrike">
              <a:solidFill>
                <a:sysClr val="windowText" lastClr="000000"/>
              </a:solidFill>
              <a:latin typeface="+mn-lt"/>
              <a:ea typeface="+mn-ea"/>
              <a:cs typeface="+mn-cs"/>
            </a:rPr>
            <a:t> </a:t>
          </a:r>
          <a:r>
            <a:rPr lang="da-DK" sz="1000" b="0" i="0" u="none" strike="noStrike" baseline="0">
              <a:solidFill>
                <a:sysClr val="windowText" lastClr="000000"/>
              </a:solidFill>
              <a:latin typeface="+mn-lt"/>
              <a:ea typeface="+mn-ea"/>
              <a:cs typeface="+mn-cs"/>
            </a:rPr>
            <a:t>2019 og</a:t>
          </a:r>
          <a:r>
            <a:rPr lang="da-DK" sz="1000" b="0" i="0" u="none" strike="noStrike">
              <a:solidFill>
                <a:sysClr val="windowText" lastClr="000000"/>
              </a:solidFill>
              <a:latin typeface="+mn-lt"/>
              <a:ea typeface="+mn-ea"/>
              <a:cs typeface="+mn-cs"/>
            </a:rPr>
            <a:t> registreringer i POLSAS</a:t>
          </a:r>
          <a:r>
            <a:rPr lang="da-DK" sz="1000" b="0" i="0" u="none" strike="noStrike" baseline="0">
              <a:solidFill>
                <a:sysClr val="windowText" lastClr="000000"/>
              </a:solidFill>
              <a:latin typeface="+mn-lt"/>
              <a:ea typeface="+mn-ea"/>
              <a:cs typeface="+mn-cs"/>
            </a:rPr>
            <a:t> pr. 6. oktober 2019. Tallene er </a:t>
          </a:r>
          <a:r>
            <a:rPr lang="da-DK" sz="1000" b="0" i="0" u="none" strike="noStrike">
              <a:solidFill>
                <a:sysClr val="windowText" lastClr="000000"/>
              </a:solidFill>
              <a:latin typeface="+mn-lt"/>
              <a:ea typeface="+mn-ea"/>
              <a:cs typeface="+mn-cs"/>
            </a:rPr>
            <a:t>foreløbige, og der tages forbehold for efteropdateringer af datagrundlaget frem mod offentliggørelsen af de endelige </a:t>
          </a:r>
          <a:r>
            <a:rPr lang="da-DK" sz="1000" b="0" i="0" u="none" strike="noStrike">
              <a:solidFill>
                <a:schemeClr val="tx1"/>
              </a:solidFill>
              <a:latin typeface="+mn-lt"/>
              <a:ea typeface="+mn-ea"/>
              <a:cs typeface="+mn-cs"/>
            </a:rPr>
            <a:t>tal. </a:t>
          </a:r>
        </a:p>
        <a:p>
          <a:pPr marL="0" marR="0" indent="0" algn="l" defTabSz="914400" eaLnBrk="1" fontAlgn="auto" latinLnBrk="0" hangingPunct="1">
            <a:lnSpc>
              <a:spcPct val="100000"/>
            </a:lnSpc>
            <a:spcBef>
              <a:spcPts val="0"/>
            </a:spcBef>
            <a:spcAft>
              <a:spcPts val="0"/>
            </a:spcAft>
            <a:buClrTx/>
            <a:buSzTx/>
            <a:buFontTx/>
            <a:buNone/>
            <a:tabLst/>
            <a:defRPr/>
          </a:pPr>
          <a:r>
            <a:rPr lang="da-DK" sz="1000" b="0" i="0" u="none" strike="noStrike">
              <a:solidFill>
                <a:schemeClr val="tx1"/>
              </a:solidFill>
              <a:latin typeface="+mn-lt"/>
              <a:ea typeface="+mn-ea"/>
              <a:cs typeface="+mn-cs"/>
            </a:rPr>
            <a:t>I tabeller med nationalitetsopdeling er nationaliteterne udvalgt på baggrund af registreringer i 2018.</a:t>
          </a:r>
        </a:p>
        <a:p>
          <a:pPr marL="0" marR="0" indent="0" algn="l" defTabSz="914400" eaLnBrk="1" fontAlgn="auto" latinLnBrk="0" hangingPunct="1">
            <a:lnSpc>
              <a:spcPct val="100000"/>
            </a:lnSpc>
            <a:spcBef>
              <a:spcPts val="0"/>
            </a:spcBef>
            <a:spcAft>
              <a:spcPts val="0"/>
            </a:spcAft>
            <a:buClrTx/>
            <a:buSzTx/>
            <a:buFontTx/>
            <a:buNone/>
            <a:tabLst/>
            <a:defRPr/>
          </a:pPr>
          <a:endParaRPr lang="da-DK" sz="700" b="0" i="0" u="none" strike="noStrike">
            <a:solidFill>
              <a:schemeClr val="tx1"/>
            </a:solidFill>
            <a:latin typeface="+mn-lt"/>
            <a:ea typeface="+mn-ea"/>
            <a:cs typeface="+mn-cs"/>
          </a:endParaRPr>
        </a:p>
        <a:p>
          <a:pPr algn="l"/>
          <a:r>
            <a:rPr lang="da-DK" sz="1000" b="0" i="0" u="none" strike="noStrike">
              <a:solidFill>
                <a:schemeClr val="tx1"/>
              </a:solidFill>
              <a:latin typeface="+mn-lt"/>
              <a:ea typeface="+mn-ea"/>
              <a:cs typeface="+mn-cs"/>
            </a:rPr>
            <a:t>Tallene er baseret på oplysninger i visum-systemerne (IVR-VIS og UM-VIS) og udlændingemyndighedernes elektroniske sagsbehandlingssystem ESDH til </a:t>
          </a:r>
          <a:r>
            <a:rPr lang="da-DK" sz="1000" b="0" i="0" u="none" strike="noStrike" baseline="0">
              <a:solidFill>
                <a:schemeClr val="tx1"/>
              </a:solidFill>
              <a:latin typeface="+mn-lt"/>
              <a:ea typeface="+mn-ea"/>
              <a:cs typeface="+mn-cs"/>
            </a:rPr>
            <a:t>behandlingen af ansøgninger om opholdstilladelse på erhvervs-, studie-, familiesammenførings- og asylområdet mv. Oplysninger fra ESDH-systemet indgår under de enkelte kategorier på de forskellige sagsområder. Tallene vedrørende asylansøgninger er baseret på registreringer i Rigspolitiets system POLSAS.</a:t>
          </a:r>
        </a:p>
        <a:p>
          <a:pPr algn="l"/>
          <a:endParaRPr lang="da-DK" sz="700" b="0" i="0" u="none" strike="noStrike" baseline="0">
            <a:solidFill>
              <a:schemeClr val="tx1"/>
            </a:solidFill>
            <a:latin typeface="+mn-lt"/>
            <a:ea typeface="+mn-ea"/>
            <a:cs typeface="+mn-cs"/>
          </a:endParaRPr>
        </a:p>
        <a:p>
          <a:pPr algn="l"/>
          <a:r>
            <a:rPr lang="da-DK" sz="1000" b="0" i="0" u="none" strike="noStrike" baseline="0">
              <a:solidFill>
                <a:schemeClr val="tx1"/>
              </a:solidFill>
              <a:latin typeface="+mn-lt"/>
              <a:ea typeface="+mn-ea"/>
              <a:cs typeface="+mn-cs"/>
            </a:rPr>
            <a:t>Forud for offentliggørelsen af de seneste tal på udlændingeområdet har Udlændinge- og Integrationsministeriet og Styrelsen for International Rekruttering og Integration haft adgang til statistikken.</a:t>
          </a:r>
        </a:p>
        <a:p>
          <a:pPr algn="l"/>
          <a:endParaRPr lang="da-DK" sz="1000" b="0" i="0" u="none" strike="noStrike" baseline="0">
            <a:solidFill>
              <a:schemeClr val="tx1"/>
            </a:solidFill>
            <a:latin typeface="+mn-lt"/>
            <a:ea typeface="+mn-ea"/>
            <a:cs typeface="+mn-cs"/>
          </a:endParaRPr>
        </a:p>
      </xdr:txBody>
    </xdr:sp>
    <xdr:clientData/>
  </xdr:twoCellAnchor>
  <xdr:twoCellAnchor>
    <xdr:from>
      <xdr:col>0</xdr:col>
      <xdr:colOff>19048</xdr:colOff>
      <xdr:row>12</xdr:row>
      <xdr:rowOff>85725</xdr:rowOff>
    </xdr:from>
    <xdr:to>
      <xdr:col>14</xdr:col>
      <xdr:colOff>304648</xdr:colOff>
      <xdr:row>32</xdr:row>
      <xdr:rowOff>180975</xdr:rowOff>
    </xdr:to>
    <xdr:sp macro="" textlink="">
      <xdr:nvSpPr>
        <xdr:cNvPr id="3" name="Afrundet rektangel 2"/>
        <xdr:cNvSpPr/>
      </xdr:nvSpPr>
      <xdr:spPr>
        <a:xfrm>
          <a:off x="19048" y="2371725"/>
          <a:ext cx="8820000" cy="3905250"/>
        </a:xfrm>
        <a:prstGeom prst="round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da-DK" sz="1200" b="1">
              <a:solidFill>
                <a:schemeClr val="tx1"/>
              </a:solidFill>
            </a:rPr>
            <a:t>Anvendelse af udlændingemyndighedernes tal</a:t>
          </a:r>
        </a:p>
        <a:p>
          <a:pPr marL="0" marR="0" indent="0" algn="l" defTabSz="914400" eaLnBrk="1" fontAlgn="auto" latinLnBrk="0" hangingPunct="1">
            <a:lnSpc>
              <a:spcPct val="100000"/>
            </a:lnSpc>
            <a:spcBef>
              <a:spcPts val="600"/>
            </a:spcBef>
            <a:spcAft>
              <a:spcPts val="0"/>
            </a:spcAft>
            <a:buClrTx/>
            <a:buSzTx/>
            <a:buFontTx/>
            <a:buNone/>
            <a:tabLst/>
            <a:defRPr/>
          </a:pPr>
          <a:r>
            <a:rPr lang="da-DK" sz="1000" b="0" i="0" u="none" strike="noStrike">
              <a:solidFill>
                <a:schemeClr val="tx1"/>
              </a:solidFill>
              <a:latin typeface="+mn-lt"/>
              <a:ea typeface="+mn-ea"/>
              <a:cs typeface="+mn-cs"/>
            </a:rPr>
            <a:t>Udlændingemyndighedernes statistikker er opgjort på  personer og ikke  sager. Statistikkerne er som udgangspunkt opbygget efter bestemmelser i udlændingeloven mv. </a:t>
          </a:r>
        </a:p>
        <a:p>
          <a:pPr marL="0" marR="0" indent="0" algn="l" defTabSz="914400" eaLnBrk="1" fontAlgn="auto" latinLnBrk="0" hangingPunct="1">
            <a:lnSpc>
              <a:spcPct val="100000"/>
            </a:lnSpc>
            <a:spcBef>
              <a:spcPts val="600"/>
            </a:spcBef>
            <a:spcAft>
              <a:spcPts val="0"/>
            </a:spcAft>
            <a:buClrTx/>
            <a:buSzTx/>
            <a:buFontTx/>
            <a:buNone/>
            <a:tabLst/>
            <a:defRPr/>
          </a:pPr>
          <a:r>
            <a:rPr lang="da-DK" sz="1000" b="0" i="0" u="none" strike="noStrike">
              <a:solidFill>
                <a:schemeClr val="tx1"/>
              </a:solidFill>
              <a:latin typeface="+mn-lt"/>
              <a:ea typeface="+mn-ea"/>
              <a:cs typeface="+mn-cs"/>
            </a:rPr>
            <a:t>Generelt bemærkes, at de statistiske oplysninger er behæftet med usikkerhed, da udlændingesystemerne er opbygget som journaliserings- og sagsstyringssystemer og ikke som egentlige statistiksystemer.</a:t>
          </a:r>
        </a:p>
        <a:p>
          <a:pPr algn="l">
            <a:lnSpc>
              <a:spcPct val="100000"/>
            </a:lnSpc>
            <a:spcBef>
              <a:spcPts val="600"/>
            </a:spcBef>
          </a:pPr>
          <a:r>
            <a:rPr lang="da-DK" sz="1000" b="0" i="0" u="none" strike="noStrike">
              <a:solidFill>
                <a:schemeClr val="tx1"/>
              </a:solidFill>
              <a:latin typeface="+mn-lt"/>
              <a:ea typeface="+mn-ea"/>
              <a:cs typeface="+mn-cs"/>
            </a:rPr>
            <a:t>Det er vigtigt at bemærke, at antallet af opholdstilladelser ikke direkte kan anvendes som udtryk for indvandringen til Danmark. Det skyldes i hovedtræk følgende faktorer:</a:t>
          </a:r>
          <a:r>
            <a:rPr lang="da-DK" sz="1000">
              <a:solidFill>
                <a:schemeClr val="tx1"/>
              </a:solidFill>
            </a:rPr>
            <a:t> </a:t>
          </a:r>
        </a:p>
        <a:p>
          <a:pPr algn="l">
            <a:lnSpc>
              <a:spcPct val="100000"/>
            </a:lnSpc>
            <a:spcBef>
              <a:spcPts val="600"/>
            </a:spcBef>
          </a:pPr>
          <a:r>
            <a:rPr lang="da-DK" sz="1000" b="1" i="0" u="none" strike="noStrike">
              <a:solidFill>
                <a:schemeClr val="tx1"/>
              </a:solidFill>
              <a:latin typeface="+mn-lt"/>
              <a:ea typeface="+mn-ea"/>
              <a:cs typeface="+mn-cs"/>
            </a:rPr>
            <a:t>1)</a:t>
          </a:r>
          <a:r>
            <a:rPr lang="da-DK" sz="1000">
              <a:solidFill>
                <a:schemeClr val="tx1"/>
              </a:solidFill>
            </a:rPr>
            <a:t> </a:t>
          </a:r>
          <a:r>
            <a:rPr lang="da-DK" sz="1000" b="0" i="0" u="none" strike="noStrike">
              <a:solidFill>
                <a:schemeClr val="tx1"/>
              </a:solidFill>
              <a:latin typeface="+mn-lt"/>
              <a:ea typeface="+mn-ea"/>
              <a:cs typeface="+mn-cs"/>
            </a:rPr>
            <a:t>Over tid kan personer figurere flere steder i opgørelserne (dobbelttælling). Der kan dels være tale om dobbelttælling mellem forskellige sagsområder. F.eks. har nogle personer, der søger om asyl i Danmark, i forvejen en familiesammenføringstilladelse. Desuden kan der være tale om dobbelttælling inden for de samme sagsområder. Det kan f.eks. være personer, der får en opholdstilladelse til at studere på en videregående uddannelse, og som også meddeles en særlig arbejdstilladelse, der giver ret til deltidsarbejde. Det kan også være personer med en opholdstilladelse til arbejde eller uddannelse, der skifter arbejdsforhold eller studieretning, og som derfor meddeles en ny førstegangstilladelse. </a:t>
          </a:r>
          <a:r>
            <a:rPr lang="da-DK" sz="1000">
              <a:solidFill>
                <a:schemeClr val="tx1"/>
              </a:solidFill>
            </a:rPr>
            <a:t> </a:t>
          </a:r>
        </a:p>
        <a:p>
          <a:pPr algn="l">
            <a:lnSpc>
              <a:spcPct val="100000"/>
            </a:lnSpc>
            <a:spcBef>
              <a:spcPts val="600"/>
            </a:spcBef>
          </a:pPr>
          <a:r>
            <a:rPr lang="da-DK" sz="1000" b="1" i="0" u="none" strike="noStrike">
              <a:solidFill>
                <a:schemeClr val="tx1"/>
              </a:solidFill>
              <a:latin typeface="+mn-lt"/>
              <a:ea typeface="+mn-ea"/>
              <a:cs typeface="+mn-cs"/>
            </a:rPr>
            <a:t>2)</a:t>
          </a:r>
          <a:r>
            <a:rPr lang="da-DK" sz="1000">
              <a:solidFill>
                <a:schemeClr val="tx1"/>
              </a:solidFill>
            </a:rPr>
            <a:t> </a:t>
          </a:r>
          <a:r>
            <a:rPr lang="da-DK" sz="1000" b="0" i="0" u="none" strike="noStrike">
              <a:solidFill>
                <a:schemeClr val="tx1"/>
              </a:solidFill>
              <a:latin typeface="+mn-lt"/>
              <a:ea typeface="+mn-ea"/>
              <a:cs typeface="+mn-cs"/>
            </a:rPr>
            <a:t>Der kan være tilfælde, hvor en opholdstilladelse ikke benyttes, fordi den pågældende udlænding aldrig indrejser i landet. </a:t>
          </a:r>
          <a:r>
            <a:rPr lang="da-DK" sz="1000">
              <a:solidFill>
                <a:schemeClr val="tx1"/>
              </a:solidFill>
            </a:rPr>
            <a:t> </a:t>
          </a:r>
        </a:p>
        <a:p>
          <a:pPr algn="l">
            <a:lnSpc>
              <a:spcPct val="100000"/>
            </a:lnSpc>
            <a:spcBef>
              <a:spcPts val="600"/>
            </a:spcBef>
          </a:pPr>
          <a:r>
            <a:rPr lang="da-DK" sz="1000" b="1" i="0" u="none" strike="noStrike">
              <a:solidFill>
                <a:schemeClr val="tx1"/>
              </a:solidFill>
              <a:latin typeface="+mn-lt"/>
              <a:ea typeface="+mn-ea"/>
              <a:cs typeface="+mn-cs"/>
            </a:rPr>
            <a:t>3)</a:t>
          </a:r>
          <a:r>
            <a:rPr lang="da-DK" sz="1000">
              <a:solidFill>
                <a:schemeClr val="tx1"/>
              </a:solidFill>
            </a:rPr>
            <a:t> </a:t>
          </a:r>
          <a:r>
            <a:rPr lang="da-DK" sz="1000" b="0" i="0" u="none" strike="noStrike">
              <a:solidFill>
                <a:schemeClr val="tx1"/>
              </a:solidFill>
              <a:latin typeface="+mn-lt"/>
              <a:ea typeface="+mn-ea"/>
              <a:cs typeface="+mn-cs"/>
            </a:rPr>
            <a:t>I tallene indgår tilladelser til erhverv, uddannelse og familiesammenføring på Færøerne og i Grønland. Disse tilladelser er territorialt begrænsede og giver således ikke adgang til at opholde sig i Danmark. </a:t>
          </a:r>
          <a:r>
            <a:rPr lang="da-DK" sz="1000">
              <a:solidFill>
                <a:schemeClr val="tx1"/>
              </a:solidFill>
            </a:rPr>
            <a:t> </a:t>
          </a:r>
        </a:p>
        <a:p>
          <a:pPr algn="l">
            <a:lnSpc>
              <a:spcPct val="100000"/>
            </a:lnSpc>
            <a:spcBef>
              <a:spcPts val="600"/>
            </a:spcBef>
          </a:pPr>
          <a:r>
            <a:rPr lang="da-DK" sz="1000" b="1" i="0" u="none" strike="noStrike">
              <a:solidFill>
                <a:schemeClr val="tx1"/>
              </a:solidFill>
              <a:latin typeface="+mn-lt"/>
              <a:ea typeface="+mn-ea"/>
              <a:cs typeface="+mn-cs"/>
            </a:rPr>
            <a:t>4)</a:t>
          </a:r>
          <a:r>
            <a:rPr lang="da-DK" sz="1000">
              <a:solidFill>
                <a:schemeClr val="tx1"/>
              </a:solidFill>
            </a:rPr>
            <a:t> </a:t>
          </a:r>
          <a:r>
            <a:rPr lang="da-DK" sz="1000" b="0" i="0" u="none" strike="noStrike">
              <a:solidFill>
                <a:schemeClr val="tx1"/>
              </a:solidFill>
              <a:latin typeface="+mn-lt"/>
              <a:ea typeface="+mn-ea"/>
              <a:cs typeface="+mn-cs"/>
            </a:rPr>
            <a:t>Der kan i nogle sager være en tidsforskydning mellem tidspunktet for meddelelse af opholdstilladelsen og tidspunktet for indrejsen og dermed indvandringen til Danmark.</a:t>
          </a:r>
          <a:r>
            <a:rPr lang="da-DK" sz="1000">
              <a:solidFill>
                <a:schemeClr val="tx1"/>
              </a:solidFill>
            </a:rPr>
            <a:t> </a:t>
          </a:r>
        </a:p>
        <a:p>
          <a:pPr algn="l">
            <a:lnSpc>
              <a:spcPct val="100000"/>
            </a:lnSpc>
            <a:spcBef>
              <a:spcPts val="600"/>
            </a:spcBef>
          </a:pPr>
          <a:r>
            <a:rPr lang="da-DK" sz="1000" b="1" i="0" u="none" strike="noStrike">
              <a:solidFill>
                <a:schemeClr val="tx1"/>
              </a:solidFill>
              <a:latin typeface="+mn-lt"/>
              <a:ea typeface="+mn-ea"/>
              <a:cs typeface="+mn-cs"/>
            </a:rPr>
            <a:t>5)</a:t>
          </a:r>
          <a:r>
            <a:rPr lang="da-DK" sz="1000">
              <a:solidFill>
                <a:schemeClr val="tx1"/>
              </a:solidFill>
            </a:rPr>
            <a:t> </a:t>
          </a:r>
          <a:r>
            <a:rPr lang="da-DK" sz="1000" b="0" i="0" u="none" strike="noStrike">
              <a:solidFill>
                <a:schemeClr val="tx1"/>
              </a:solidFill>
              <a:latin typeface="+mn-lt"/>
              <a:ea typeface="+mn-ea"/>
              <a:cs typeface="+mn-cs"/>
            </a:rPr>
            <a:t>Statsborgere fra de øvrige nordiske lande kan uden tilladelse indrejse og opholde sig her i landet.</a:t>
          </a:r>
          <a:r>
            <a:rPr lang="da-DK" sz="1000">
              <a:solidFill>
                <a:schemeClr val="tx1"/>
              </a:solidFill>
            </a:rPr>
            <a:t> </a:t>
          </a:r>
        </a:p>
        <a:p>
          <a:pPr algn="l">
            <a:lnSpc>
              <a:spcPct val="100000"/>
            </a:lnSpc>
            <a:spcBef>
              <a:spcPts val="600"/>
            </a:spcBef>
          </a:pPr>
          <a:r>
            <a:rPr lang="da-DK" sz="1000">
              <a:solidFill>
                <a:schemeClr val="tx1"/>
              </a:solidFill>
            </a:rPr>
            <a:t>For en nærmere introduktion til tallene, se side 3 i Tal og fakta på udlændingeområdet </a:t>
          </a:r>
          <a:r>
            <a:rPr lang="da-DK" sz="1000">
              <a:solidFill>
                <a:sysClr val="windowText" lastClr="000000"/>
              </a:solidFill>
            </a:rPr>
            <a:t>2018</a:t>
          </a:r>
          <a:r>
            <a:rPr lang="da-DK" sz="1000">
              <a:solidFill>
                <a:schemeClr val="tx1"/>
              </a:solidFill>
            </a:rPr>
            <a:t> på nedenstående link.</a:t>
          </a:r>
        </a:p>
        <a:p>
          <a:pPr algn="l">
            <a:lnSpc>
              <a:spcPct val="150000"/>
            </a:lnSpc>
          </a:pPr>
          <a:r>
            <a:rPr lang="da-DK" sz="1000" i="1" u="sng">
              <a:solidFill>
                <a:sysClr val="windowText" lastClr="000000"/>
              </a:solidFill>
            </a:rPr>
            <a:t>http://www.nyidanmark.dk/da-dk/Statistik/</a:t>
          </a:r>
        </a:p>
      </xdr:txBody>
    </xdr:sp>
    <xdr:clientData/>
  </xdr:twoCellAnchor>
  <mc:AlternateContent xmlns:mc="http://schemas.openxmlformats.org/markup-compatibility/2006">
    <mc:Choice xmlns:a14="http://schemas.microsoft.com/office/drawing/2010/main" Requires="a14">
      <xdr:twoCellAnchor>
        <xdr:from>
          <xdr:col>16</xdr:col>
          <xdr:colOff>22860</xdr:colOff>
          <xdr:row>1</xdr:row>
          <xdr:rowOff>0</xdr:rowOff>
        </xdr:from>
        <xdr:to>
          <xdr:col>17</xdr:col>
          <xdr:colOff>152400</xdr:colOff>
          <xdr:row>3</xdr:row>
          <xdr:rowOff>68580</xdr:rowOff>
        </xdr:to>
        <xdr:sp macro="" textlink="">
          <xdr:nvSpPr>
            <xdr:cNvPr id="2049" name="Button 1" hidden="1">
              <a:extLst>
                <a:ext uri="{63B3BB69-23CF-44E3-9099-C40C66FF867C}">
                  <a14:compatExt spid="_x0000_s2049"/>
                </a:ext>
              </a:extLst>
            </xdr:cNvPr>
            <xdr:cNvSpPr/>
          </xdr:nvSpPr>
          <xdr:spPr>
            <a:xfrm>
              <a:off x="0" y="0"/>
              <a:ext cx="0" cy="0"/>
            </a:xfrm>
            <a:prstGeom prst="rect">
              <a:avLst/>
            </a:prstGeom>
          </xdr:spPr>
          <xdr:txBody>
            <a:bodyPr vertOverflow="clip" wrap="square" lIns="36576" tIns="32004" rIns="36576" bIns="32004" anchor="ctr" upright="1"/>
            <a:lstStyle/>
            <a:p>
              <a:pPr algn="ctr" rtl="0">
                <a:defRPr sz="1000"/>
              </a:pPr>
              <a:r>
                <a:rPr lang="da-DK" sz="1100" b="0" i="0" u="none" strike="noStrike" baseline="0">
                  <a:solidFill>
                    <a:srgbClr val="000000"/>
                  </a:solidFill>
                  <a:latin typeface="Calibri"/>
                </a:rPr>
                <a:t>Dato</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28574</xdr:colOff>
      <xdr:row>18</xdr:row>
      <xdr:rowOff>133350</xdr:rowOff>
    </xdr:from>
    <xdr:to>
      <xdr:col>14</xdr:col>
      <xdr:colOff>752474</xdr:colOff>
      <xdr:row>34</xdr:row>
      <xdr:rowOff>114300</xdr:rowOff>
    </xdr:to>
    <xdr:sp macro="" textlink="">
      <xdr:nvSpPr>
        <xdr:cNvPr id="2" name="Afrundet rektangel 1"/>
        <xdr:cNvSpPr/>
      </xdr:nvSpPr>
      <xdr:spPr>
        <a:xfrm>
          <a:off x="4714874" y="3571875"/>
          <a:ext cx="4333875" cy="3028950"/>
        </a:xfrm>
        <a:prstGeom prst="roundRect">
          <a:avLst/>
        </a:prstGeom>
        <a:solidFill>
          <a:srgbClr val="FEFDCC"/>
        </a:solidFill>
        <a:ln>
          <a:solidFill>
            <a:srgbClr val="FEFC9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200" b="1" kern="1200">
              <a:solidFill>
                <a:sysClr val="windowText" lastClr="000000"/>
              </a:solidFill>
              <a:latin typeface="+mn-lt"/>
              <a:ea typeface="+mn-ea"/>
              <a:cs typeface="+mn-cs"/>
            </a:rPr>
            <a:t>Generelt for de seneste tal på asylområdet mv.</a:t>
          </a:r>
        </a:p>
        <a:p>
          <a:r>
            <a:rPr lang="da-DK" sz="1000" baseline="0">
              <a:solidFill>
                <a:sysClr val="windowText" lastClr="000000"/>
              </a:solidFill>
            </a:rPr>
            <a:t>- Bruttoansøgertallet angiver samtlige asylansøgninger, der indgivet i Danmark, uanset om asylsagen realitetsbehandles i Danmark. </a:t>
          </a:r>
        </a:p>
        <a:p>
          <a:r>
            <a:rPr lang="da-DK" sz="1000" baseline="0">
              <a:solidFill>
                <a:sysClr val="windowText" lastClr="000000"/>
              </a:solidFill>
            </a:rPr>
            <a:t>- Registreringstallet angiver antallet af asylansøgninger, der realitetsbehandles i Danmark. </a:t>
          </a:r>
        </a:p>
        <a:p>
          <a:r>
            <a:rPr lang="da-DK" sz="1000" baseline="0">
              <a:solidFill>
                <a:sysClr val="windowText" lastClr="000000"/>
              </a:solidFill>
            </a:rPr>
            <a:t>- Både bruttoansøgertallet og registreringstallet er inklusiv </a:t>
          </a:r>
          <a:r>
            <a:rPr lang="da-DK" sz="1000" kern="1200" baseline="0">
              <a:solidFill>
                <a:sysClr val="windowText" lastClr="000000"/>
              </a:solidFill>
              <a:latin typeface="+mn-lt"/>
              <a:ea typeface="+mn-ea"/>
              <a:cs typeface="+mn-cs"/>
            </a:rPr>
            <a:t>personer, der allerede har et opholdsgrundlag i Danmark, og personer der umiddelbart op til asylansøgningen har haft et opholdsgrundlag, som er bortfaldet eller inddraget (fjernregistrerede).</a:t>
          </a:r>
        </a:p>
        <a:p>
          <a:r>
            <a:rPr lang="da-DK" sz="1000" baseline="0">
              <a:solidFill>
                <a:sysClr val="windowText" lastClr="000000"/>
              </a:solidFill>
            </a:rPr>
            <a:t>-  Antallet af opholdstilladelser meddelt på asylområdet mv. omfatter afgørelser hos alle instanser vedrørende ansøgning om asyl fra asylansøgere og kvoteflygtninge samt afgørelser om humanitær opholdstilladelse og opholdstilladelser på baggrund af ganske særlige grunde, herunder uledsagede mindreårige asylansøgere og udsendelseshindrede. </a:t>
          </a:r>
        </a:p>
        <a:p>
          <a:r>
            <a:rPr lang="da-DK" sz="1000" baseline="0">
              <a:solidFill>
                <a:sysClr val="windowText" lastClr="000000"/>
              </a:solidFill>
            </a:rPr>
            <a:t>-  Anerkendelsesprocenten beregnes på grundlag af de asylsager, som Udlændingestyrelsen har afgjort i den pågældende periode. Procenten opgøres alene som et kumuleret tal (tilladelser og afslag) for perioden.</a:t>
          </a:r>
        </a:p>
        <a:p>
          <a:pPr marL="0" indent="0" algn="l" defTabSz="914400" rtl="0" eaLnBrk="1" latinLnBrk="0" hangingPunct="1"/>
          <a:endParaRPr lang="da-DK" sz="1000" kern="1200" baseline="0">
            <a:solidFill>
              <a:sysClr val="windowText" lastClr="000000"/>
            </a:solidFill>
            <a:latin typeface="+mn-lt"/>
            <a:ea typeface="+mn-ea"/>
            <a:cs typeface="+mn-cs"/>
          </a:endParaRPr>
        </a:p>
        <a:p>
          <a:endParaRPr lang="da-DK" baseline="0">
            <a:solidFill>
              <a:schemeClr val="tx2"/>
            </a:solidFill>
          </a:endParaRPr>
        </a:p>
      </xdr:txBody>
    </xdr:sp>
    <xdr:clientData/>
  </xdr:twoCellAnchor>
  <xdr:twoCellAnchor>
    <xdr:from>
      <xdr:col>0</xdr:col>
      <xdr:colOff>38100</xdr:colOff>
      <xdr:row>6</xdr:row>
      <xdr:rowOff>38100</xdr:rowOff>
    </xdr:from>
    <xdr:to>
      <xdr:col>6</xdr:col>
      <xdr:colOff>457200</xdr:colOff>
      <xdr:row>34</xdr:row>
      <xdr:rowOff>95249</xdr:rowOff>
    </xdr:to>
    <xdr:sp macro="" textlink="">
      <xdr:nvSpPr>
        <xdr:cNvPr id="3" name="Afrundet rektangel 2"/>
        <xdr:cNvSpPr/>
      </xdr:nvSpPr>
      <xdr:spPr>
        <a:xfrm>
          <a:off x="38100" y="1190625"/>
          <a:ext cx="4591050" cy="5391149"/>
        </a:xfrm>
        <a:prstGeom prst="roundRect">
          <a:avLst/>
        </a:prstGeom>
        <a:solidFill>
          <a:srgbClr val="FEFDCC"/>
        </a:solidFill>
        <a:ln>
          <a:solidFill>
            <a:srgbClr val="FEFC9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sz="1400" b="1" kern="1200">
            <a:solidFill>
              <a:sysClr val="windowText" lastClr="000000"/>
            </a:solidFill>
            <a:latin typeface="+mn-lt"/>
            <a:ea typeface="+mn-ea"/>
            <a:cs typeface="+mn-cs"/>
          </a:endParaRPr>
        </a:p>
        <a:p>
          <a:r>
            <a:rPr lang="da-DK" sz="1400" b="1" kern="1200">
              <a:solidFill>
                <a:sysClr val="windowText" lastClr="000000"/>
              </a:solidFill>
              <a:latin typeface="+mn-lt"/>
              <a:ea typeface="+mn-ea"/>
              <a:cs typeface="+mn-cs"/>
            </a:rPr>
            <a:t>Introduktion til asylområdet mv.</a:t>
          </a:r>
        </a:p>
        <a:p>
          <a:r>
            <a:rPr lang="da-DK" sz="1000" i="0" u="none">
              <a:solidFill>
                <a:sysClr val="windowText" lastClr="000000"/>
              </a:solidFill>
            </a:rPr>
            <a:t>For at få konventionsstatus skal en asylansøger opfylde de betingelser, der er opstillet i FN's Flygtningekonvention. Ansøgeren kan også meddeles beskyttelsesstatus, hvis vedkommende risikerer dødsstraf eller at blive underkastet tortur eller anden nedværdigende og umenneskelig behandling eller straf ved en tilbagevenden til sit hjemland. Ansøgeren kan også få midlertidig beskyttelsesstatus, hvis vedkommende har behov for beskyttelse på grund af en særlig alvorlig situation i sit hjemland præget af vilkårlig voldsudøvelse og overgreb på civile. </a:t>
          </a:r>
        </a:p>
        <a:p>
          <a:r>
            <a:rPr lang="da-DK" sz="1000" i="0" u="none">
              <a:solidFill>
                <a:sysClr val="windowText" lastClr="000000"/>
              </a:solidFill>
            </a:rPr>
            <a:t>Derudover tilbydes et vist antal kvoteflygtninge, der befinder sig uden for Danmark, årligt genbosætning i Danmark efter aftale med Flygtningehøjkommissariatet (UNHCR). </a:t>
          </a:r>
        </a:p>
        <a:p>
          <a:r>
            <a:rPr lang="da-DK" sz="1000" i="0" u="none">
              <a:solidFill>
                <a:sysClr val="windowText" lastClr="000000"/>
              </a:solidFill>
            </a:rPr>
            <a:t>Ansøgninger om asyl behandles af Udlændingestyrelsen, og Flygtningenævnet er klageinstans. Ansøgninger om humanitær opholdstilladelse behandles af Udlændinge- og Integrationsministeriet. </a:t>
          </a:r>
        </a:p>
        <a:p>
          <a:r>
            <a:rPr lang="da-DK" sz="1000" i="0" u="none">
              <a:solidFill>
                <a:sysClr val="windowText" lastClr="000000"/>
              </a:solidFill>
            </a:rPr>
            <a:t>En opholdstilladelse som flygtning kan inddrages eller nægtes forlænget, hvis udlændingen ikke længere risikerer forfølgelse. For personer med beskyttelsesstatus og midlertidig beskyttelsesstatus kan opholdstilladelsen inddrages eller nægtes forlænget, selvom de generelle forhold i hjemlandet fortsat er alvorlige og skrøbelige, så længe de forbedringer, der er sket, ikke er helt midlertidige. </a:t>
          </a:r>
        </a:p>
        <a:p>
          <a:r>
            <a:rPr lang="da-DK" sz="1000" i="0" u="none">
              <a:solidFill>
                <a:sysClr val="windowText" lastClr="000000"/>
              </a:solidFill>
            </a:rPr>
            <a:t>Hvis en flygtning mister sin opholdstilladelse, vil familiemedlemmer, der er familiesammenført med flygtningen, som udgangspunkt også miste deres opholdstilladelse. </a:t>
          </a:r>
        </a:p>
      </xdr:txBody>
    </xdr:sp>
    <xdr:clientData/>
  </xdr:twoCellAnchor>
  <xdr:twoCellAnchor>
    <xdr:from>
      <xdr:col>7</xdr:col>
      <xdr:colOff>0</xdr:colOff>
      <xdr:row>6</xdr:row>
      <xdr:rowOff>47625</xdr:rowOff>
    </xdr:from>
    <xdr:to>
      <xdr:col>14</xdr:col>
      <xdr:colOff>742951</xdr:colOff>
      <xdr:row>18</xdr:row>
      <xdr:rowOff>47625</xdr:rowOff>
    </xdr:to>
    <xdr:sp macro="" textlink="">
      <xdr:nvSpPr>
        <xdr:cNvPr id="4" name="Afrundet rektangel 3">
          <a:hlinkClick xmlns:r="http://schemas.openxmlformats.org/officeDocument/2006/relationships" r:id="rId1"/>
        </xdr:cNvPr>
        <xdr:cNvSpPr/>
      </xdr:nvSpPr>
      <xdr:spPr>
        <a:xfrm>
          <a:off x="4686300" y="1200150"/>
          <a:ext cx="4352926" cy="2286000"/>
        </a:xfrm>
        <a:prstGeom prst="roundRect">
          <a:avLst/>
        </a:prstGeom>
        <a:solidFill>
          <a:srgbClr val="FEFDCC"/>
        </a:solidFill>
        <a:ln>
          <a:solidFill>
            <a:srgbClr val="FEFC9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sz="1000" kern="1200" baseline="0">
            <a:solidFill>
              <a:sysClr val="windowText" lastClr="000000"/>
            </a:solidFill>
            <a:latin typeface="+mn-lt"/>
            <a:ea typeface="+mn-ea"/>
            <a:cs typeface="+mn-cs"/>
          </a:endParaRPr>
        </a:p>
        <a:p>
          <a:pPr marL="0" indent="0" algn="l" defTabSz="914400" rtl="0" eaLnBrk="1" latinLnBrk="0" hangingPunct="1"/>
          <a:r>
            <a:rPr lang="da-DK" sz="1000" i="0" u="none" kern="1200">
              <a:solidFill>
                <a:sysClr val="windowText" lastClr="000000"/>
              </a:solidFill>
              <a:latin typeface="+mn-lt"/>
              <a:ea typeface="+mn-ea"/>
              <a:cs typeface="+mn-cs"/>
            </a:rPr>
            <a:t>En uledsaget mindreårig asylansøger, som et barn under 18 år, der indrejser uden ledsagelse af forældre eller andre myndige personer, der kan anses for at være trådt i forældrenes sted - herunder andre familiemedlemmer. </a:t>
          </a:r>
        </a:p>
        <a:p>
          <a:pPr marL="0" indent="0" algn="l" defTabSz="914400" rtl="0" eaLnBrk="1" latinLnBrk="0" hangingPunct="1"/>
          <a:endParaRPr lang="da-DK" sz="1000" i="0" u="none" kern="1200" smtClean="0">
            <a:solidFill>
              <a:sysClr val="windowText" lastClr="000000"/>
            </a:solidFill>
            <a:latin typeface="+mn-lt"/>
            <a:ea typeface="+mn-ea"/>
            <a:cs typeface="+mn-cs"/>
          </a:endParaRPr>
        </a:p>
        <a:p>
          <a:pPr marL="0" indent="0" algn="l" defTabSz="914400" rtl="0" eaLnBrk="1" latinLnBrk="0" hangingPunct="1"/>
          <a:r>
            <a:rPr lang="da-DK" sz="1000" i="0" u="none" kern="1200" smtClean="0">
              <a:solidFill>
                <a:sysClr val="windowText" lastClr="000000"/>
              </a:solidFill>
              <a:latin typeface="+mn-lt"/>
              <a:ea typeface="+mn-ea"/>
              <a:cs typeface="+mn-cs"/>
            </a:rPr>
            <a:t>Udlændinge, der har fået et endeligt afslag på en ansøgning om asyl, har pligt til </a:t>
          </a:r>
        </a:p>
        <a:p>
          <a:pPr marL="0" indent="0" algn="l" defTabSz="914400" rtl="0" eaLnBrk="1" latinLnBrk="0" hangingPunct="1"/>
          <a:r>
            <a:rPr lang="da-DK" sz="1000" i="0" u="none" kern="1200" smtClean="0">
              <a:solidFill>
                <a:sysClr val="windowText" lastClr="000000"/>
              </a:solidFill>
              <a:latin typeface="+mn-lt"/>
              <a:ea typeface="+mn-ea"/>
              <a:cs typeface="+mn-cs"/>
            </a:rPr>
            <a:t>at udrejse af landet. Hvis udlændingen ikke frivilligt udrejser af landet inden for en frist, der er fastsat af udlændingemyndighederne, drager politiet omsorg for </a:t>
          </a:r>
        </a:p>
        <a:p>
          <a:pPr marL="0" indent="0" algn="l" defTabSz="914400" rtl="0" eaLnBrk="1" latinLnBrk="0" hangingPunct="1"/>
          <a:r>
            <a:rPr lang="da-DK" sz="1000" i="0" u="none" kern="1200" smtClean="0">
              <a:solidFill>
                <a:sysClr val="windowText" lastClr="000000"/>
              </a:solidFill>
              <a:latin typeface="+mn-lt"/>
              <a:ea typeface="+mn-ea"/>
              <a:cs typeface="+mn-cs"/>
            </a:rPr>
            <a:t>udrejsen. </a:t>
          </a:r>
          <a:endParaRPr lang="da-DK" sz="1000" i="0" u="none" kern="1200">
            <a:solidFill>
              <a:sysClr val="windowText" lastClr="000000"/>
            </a:solidFill>
            <a:latin typeface="+mn-lt"/>
            <a:ea typeface="+mn-ea"/>
            <a:cs typeface="+mn-cs"/>
          </a:endParaRPr>
        </a:p>
        <a:p>
          <a:endParaRPr lang="da-DK" sz="1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116854</xdr:colOff>
      <xdr:row>23</xdr:row>
      <xdr:rowOff>3174</xdr:rowOff>
    </xdr:from>
    <xdr:to>
      <xdr:col>17</xdr:col>
      <xdr:colOff>375728</xdr:colOff>
      <xdr:row>31</xdr:row>
      <xdr:rowOff>93132</xdr:rowOff>
    </xdr:to>
    <xdr:sp macro="" textlink="">
      <xdr:nvSpPr>
        <xdr:cNvPr id="4" name="Afrundet rektangel 3"/>
        <xdr:cNvSpPr/>
      </xdr:nvSpPr>
      <xdr:spPr>
        <a:xfrm>
          <a:off x="8786721" y="3897841"/>
          <a:ext cx="1224074" cy="1385358"/>
        </a:xfrm>
        <a:prstGeom prst="roundRect">
          <a:avLst/>
        </a:prstGeom>
        <a:solidFill>
          <a:srgbClr val="FEFDCC"/>
        </a:solidFill>
        <a:ln>
          <a:solidFill>
            <a:srgbClr val="FEFC9E"/>
          </a:solidFill>
        </a:ln>
      </xdr:spPr>
      <xdr:style>
        <a:lnRef idx="2">
          <a:schemeClr val="accent1">
            <a:shade val="50000"/>
          </a:schemeClr>
        </a:lnRef>
        <a:fillRef idx="1">
          <a:schemeClr val="accent1"/>
        </a:fillRef>
        <a:effectRef idx="0">
          <a:schemeClr val="accent1"/>
        </a:effectRef>
        <a:fontRef idx="minor">
          <a:schemeClr val="lt1"/>
        </a:fontRef>
      </xdr:style>
      <xdr:txBody>
        <a:bodyPr lIns="0" r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da-DK" sz="800" baseline="0">
              <a:solidFill>
                <a:sysClr val="windowText" lastClr="000000"/>
              </a:solidFill>
            </a:rPr>
            <a:t>Note 1: Lov nr. 153 af 18. februar 2015 om midlertidig beskyttelse mv., der trådte i kraft 20. februar 2015, finder udelukkende anvendelse på ansøgninger om opholdstilladelse, som er indgivet fra og med den 14. november 2014.</a:t>
          </a:r>
          <a:endParaRPr lang="da-DK" sz="8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238124</xdr:colOff>
      <xdr:row>28</xdr:row>
      <xdr:rowOff>93133</xdr:rowOff>
    </xdr:from>
    <xdr:ext cx="9572626" cy="194733"/>
    <xdr:sp macro="" textlink="">
      <xdr:nvSpPr>
        <xdr:cNvPr id="2" name="Tekstboks 1"/>
        <xdr:cNvSpPr txBox="1"/>
      </xdr:nvSpPr>
      <xdr:spPr>
        <a:xfrm>
          <a:off x="238124" y="4665133"/>
          <a:ext cx="9572626" cy="1947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a-DK" sz="1000">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5</xdr:col>
      <xdr:colOff>76200</xdr:colOff>
      <xdr:row>6</xdr:row>
      <xdr:rowOff>171448</xdr:rowOff>
    </xdr:from>
    <xdr:to>
      <xdr:col>14</xdr:col>
      <xdr:colOff>762001</xdr:colOff>
      <xdr:row>34</xdr:row>
      <xdr:rowOff>190499</xdr:rowOff>
    </xdr:to>
    <xdr:sp macro="" textlink="">
      <xdr:nvSpPr>
        <xdr:cNvPr id="3" name="Afrundet rektangel 2"/>
        <xdr:cNvSpPr/>
      </xdr:nvSpPr>
      <xdr:spPr>
        <a:xfrm>
          <a:off x="3733800" y="1314448"/>
          <a:ext cx="5324476" cy="5353051"/>
        </a:xfrm>
        <a:prstGeom prst="roundRect">
          <a:avLst/>
        </a:prstGeom>
        <a:solidFill>
          <a:schemeClr val="accent3">
            <a:lumMod val="20000"/>
            <a:lumOff val="8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144000" tIns="36000" rIns="0" bIns="36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defTabSz="914400" rtl="0" eaLnBrk="1" latinLnBrk="0" hangingPunct="1"/>
          <a:r>
            <a:rPr lang="da-DK" sz="1200" b="1" kern="1200">
              <a:solidFill>
                <a:sysClr val="windowText" lastClr="000000"/>
              </a:solidFill>
              <a:latin typeface="+mn-lt"/>
              <a:ea typeface="+mn-ea"/>
              <a:cs typeface="+mn-cs"/>
            </a:rPr>
            <a:t>Statistikføringen på familiesammenføringsområdet mv.</a:t>
          </a:r>
        </a:p>
        <a:p>
          <a:pPr marL="0" marR="0" indent="0" algn="l" defTabSz="914400" rtl="0" eaLnBrk="1" fontAlgn="auto" latinLnBrk="0" hangingPunct="1">
            <a:lnSpc>
              <a:spcPct val="100000"/>
            </a:lnSpc>
            <a:spcBef>
              <a:spcPts val="0"/>
            </a:spcBef>
            <a:spcAft>
              <a:spcPts val="0"/>
            </a:spcAft>
            <a:buClrTx/>
            <a:buSzTx/>
            <a:buFontTx/>
            <a:buNone/>
            <a:tabLst/>
            <a:defRPr/>
          </a:pPr>
          <a:r>
            <a:rPr lang="da-DK" sz="1000" b="0" kern="1200">
              <a:solidFill>
                <a:sysClr val="windowText" lastClr="000000"/>
              </a:solidFill>
              <a:latin typeface="+mn-lt"/>
              <a:ea typeface="+mn-ea"/>
              <a:cs typeface="+mn-cs"/>
            </a:rPr>
            <a:t>Familiesammenføringsområdet </a:t>
          </a:r>
          <a:r>
            <a:rPr lang="da-DK" sz="1000" b="0" kern="1200" baseline="0">
              <a:solidFill>
                <a:sysClr val="windowText" lastClr="000000"/>
              </a:solidFill>
              <a:latin typeface="+mn-lt"/>
              <a:ea typeface="+mn-ea"/>
              <a:cs typeface="+mn-cs"/>
            </a:rPr>
            <a:t>m</a:t>
          </a:r>
          <a:r>
            <a:rPr lang="da-DK" sz="1000" b="0" kern="1200">
              <a:solidFill>
                <a:sysClr val="windowText" lastClr="000000"/>
              </a:solidFill>
              <a:latin typeface="+mn-lt"/>
              <a:ea typeface="+mn-ea"/>
              <a:cs typeface="+mn-cs"/>
            </a:rPr>
            <a:t>v. omfatter familiesammenføring af ægtefæller og faste samlevere,</a:t>
          </a:r>
          <a:r>
            <a:rPr lang="da-DK" sz="1000" b="0" kern="1200" baseline="0">
              <a:solidFill>
                <a:sysClr val="windowText" lastClr="000000"/>
              </a:solidFill>
              <a:latin typeface="+mn-lt"/>
              <a:ea typeface="+mn-ea"/>
              <a:cs typeface="+mn-cs"/>
            </a:rPr>
            <a:t> </a:t>
          </a:r>
          <a:r>
            <a:rPr lang="da-DK" sz="1000" b="0" kern="1200">
              <a:solidFill>
                <a:sysClr val="windowText" lastClr="000000"/>
              </a:solidFill>
              <a:latin typeface="+mn-lt"/>
              <a:ea typeface="+mn-ea"/>
              <a:cs typeface="+mn-cs"/>
            </a:rPr>
            <a:t>mindreårige børn samt øvrige opholdssager. Kategorien "Øvrige opholdssager" omfatter bl.a. adoption, tidligere dansk indfødsret, dansk afstamning, ikke familiemæssig tilknytning til person i Danmark, andre grunde end ægteskab og fast samlivsforhold samt dansk mindretal. </a:t>
          </a:r>
        </a:p>
        <a:p>
          <a:pPr marL="0" marR="0" indent="0" algn="l" defTabSz="914400" rtl="0" eaLnBrk="1" fontAlgn="auto" latinLnBrk="0" hangingPunct="1">
            <a:lnSpc>
              <a:spcPct val="100000"/>
            </a:lnSpc>
            <a:spcBef>
              <a:spcPts val="0"/>
            </a:spcBef>
            <a:spcAft>
              <a:spcPts val="0"/>
            </a:spcAft>
            <a:buClrTx/>
            <a:buSzTx/>
            <a:buFontTx/>
            <a:buNone/>
            <a:tabLst/>
            <a:defRPr/>
          </a:pPr>
          <a:r>
            <a:rPr lang="da-DK" sz="1000" b="0" kern="1200">
              <a:solidFill>
                <a:sysClr val="windowText" lastClr="000000"/>
              </a:solidFill>
              <a:latin typeface="+mn-lt"/>
              <a:ea typeface="+mn-ea"/>
              <a:cs typeface="+mn-cs"/>
            </a:rPr>
            <a:t>Tallene omfatter førstegangsansøgninger og vedrører afgørelser i Udlændingestyrelsen og i Statsforvaltningen.</a:t>
          </a: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200" b="1" kern="1200">
              <a:solidFill>
                <a:sysClr val="windowText" lastClr="000000"/>
              </a:solidFill>
              <a:latin typeface="+mn-lt"/>
              <a:ea typeface="+mn-ea"/>
              <a:cs typeface="+mn-cs"/>
            </a:rPr>
            <a:t>Generelt for de seneste tal på familiesammenføringsområdet mv.</a:t>
          </a:r>
        </a:p>
        <a:p>
          <a:pPr algn="l" rtl="0" eaLnBrk="1" fontAlgn="auto" latinLnBrk="0" hangingPunct="1"/>
          <a:r>
            <a:rPr lang="da-DK" sz="1000" b="0" kern="1200">
              <a:solidFill>
                <a:sysClr val="windowText" lastClr="000000"/>
              </a:solidFill>
              <a:latin typeface="+mn-lt"/>
              <a:ea typeface="+mn-ea"/>
              <a:cs typeface="+mn-cs"/>
            </a:rPr>
            <a:t>- Opgørelsen over familiesammenføringsansøgninger indeholder ikke kategorien "Øvrige opholdssager" (f.eks. adoption, tidligere dansk indfødsret og dansk afstamning),</a:t>
          </a:r>
          <a:r>
            <a:rPr lang="da-DK" sz="1000" b="0" kern="1200" baseline="0">
              <a:solidFill>
                <a:sysClr val="windowText" lastClr="000000"/>
              </a:solidFill>
              <a:latin typeface="+mn-lt"/>
              <a:ea typeface="+mn-ea"/>
              <a:cs typeface="+mn-cs"/>
            </a:rPr>
            <a:t> men alle øvrige ansøgninger vedrørende familiesammenføring, herunder også ansøgninger om familiesammenføring efter EU-reglerne, hvor den herboende reference er dansk statsborger.</a:t>
          </a:r>
        </a:p>
        <a:p>
          <a:pPr marL="0" marR="0" indent="0" algn="l" defTabSz="914400" rtl="0" eaLnBrk="1" fontAlgn="auto" latinLnBrk="0" hangingPunct="1">
            <a:lnSpc>
              <a:spcPct val="100000"/>
            </a:lnSpc>
            <a:spcBef>
              <a:spcPts val="0"/>
            </a:spcBef>
            <a:spcAft>
              <a:spcPts val="0"/>
            </a:spcAft>
            <a:buClrTx/>
            <a:buSzTx/>
            <a:buFontTx/>
            <a:buNone/>
            <a:tabLst/>
            <a:defRPr/>
          </a:pPr>
          <a:r>
            <a:rPr lang="da-DK" sz="1000" b="0" kern="1200">
              <a:solidFill>
                <a:sysClr val="windowText" lastClr="000000"/>
              </a:solidFill>
              <a:latin typeface="+mn-lt"/>
              <a:ea typeface="+mn-ea"/>
              <a:cs typeface="+mn-cs"/>
            </a:rPr>
            <a:t>- Afgørelser vedrørende</a:t>
          </a:r>
          <a:r>
            <a:rPr lang="da-DK" sz="1000" b="0" kern="1200" baseline="0">
              <a:solidFill>
                <a:sysClr val="windowText" lastClr="000000"/>
              </a:solidFill>
              <a:latin typeface="+mn-lt"/>
              <a:ea typeface="+mn-ea"/>
              <a:cs typeface="+mn-cs"/>
            </a:rPr>
            <a:t> familiesammenføring på Færøerne og i Grønland indgår i tallene.</a:t>
          </a:r>
          <a:endParaRPr lang="da-DK" sz="1000" b="0" kern="1200">
            <a:solidFill>
              <a:sysClr val="windowText" lastClr="000000"/>
            </a:solidFill>
            <a:latin typeface="+mn-lt"/>
            <a:ea typeface="+mn-ea"/>
            <a:cs typeface="+mn-cs"/>
          </a:endParaRPr>
        </a:p>
      </xdr:txBody>
    </xdr:sp>
    <xdr:clientData/>
  </xdr:twoCellAnchor>
  <xdr:twoCellAnchor>
    <xdr:from>
      <xdr:col>0</xdr:col>
      <xdr:colOff>23829</xdr:colOff>
      <xdr:row>6</xdr:row>
      <xdr:rowOff>152399</xdr:rowOff>
    </xdr:from>
    <xdr:to>
      <xdr:col>5</xdr:col>
      <xdr:colOff>9525</xdr:colOff>
      <xdr:row>20</xdr:row>
      <xdr:rowOff>133350</xdr:rowOff>
    </xdr:to>
    <xdr:sp macro="" textlink="">
      <xdr:nvSpPr>
        <xdr:cNvPr id="4" name="Afrundet rektangel 3"/>
        <xdr:cNvSpPr/>
      </xdr:nvSpPr>
      <xdr:spPr>
        <a:xfrm>
          <a:off x="23829" y="1295399"/>
          <a:ext cx="3905763" cy="2597151"/>
        </a:xfrm>
        <a:prstGeom prst="roundRect">
          <a:avLst/>
        </a:prstGeom>
        <a:solidFill>
          <a:schemeClr val="accent3">
            <a:lumMod val="20000"/>
            <a:lumOff val="8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72000" rIns="72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a:r>
            <a:rPr lang="da-DK" sz="1400" b="1">
              <a:solidFill>
                <a:sysClr val="windowText" lastClr="000000"/>
              </a:solidFill>
              <a:latin typeface="+mn-lt"/>
              <a:ea typeface="+mn-ea"/>
              <a:cs typeface="+mn-cs"/>
            </a:rPr>
            <a:t>Introduktion til familiesammenføringsområdet mv.</a:t>
          </a:r>
        </a:p>
        <a:p>
          <a:pPr marL="0" indent="0" algn="l">
            <a:lnSpc>
              <a:spcPct val="100000"/>
            </a:lnSpc>
          </a:pPr>
          <a:r>
            <a:rPr lang="da-DK" sz="1000" kern="1200">
              <a:solidFill>
                <a:sysClr val="windowText" lastClr="000000"/>
              </a:solidFill>
              <a:latin typeface="+mn-lt"/>
              <a:ea typeface="+mn-ea"/>
              <a:cs typeface="+mn-cs"/>
            </a:rPr>
            <a:t>Udlændinge med nær familie i Danmark kan få opholdstilladelse i Danmark. Opholstilladelser gives primært til ægtefæller eller samlevere over 24 år og børn under 15 år. Ansøgninger om familiesammenføring behandles af Udlændingestyrelsen. Hvis Udlændingestyrelsen giver afslag på en ansøgning, kan ansøgeren klage til Udlændingenævnet.  </a:t>
          </a:r>
          <a:endParaRPr lang="da-DK" sz="1000" i="1" u="sng" kern="1200">
            <a:solidFill>
              <a:schemeClr val="tx2">
                <a:lumMod val="75000"/>
              </a:schemeClr>
            </a:solidFill>
            <a:latin typeface="+mn-lt"/>
            <a:ea typeface="+mn-ea"/>
            <a:cs typeface="+mn-cs"/>
          </a:endParaRPr>
        </a:p>
      </xdr:txBody>
    </xdr:sp>
    <xdr:clientData/>
  </xdr:twoCellAnchor>
  <xdr:twoCellAnchor>
    <xdr:from>
      <xdr:col>0</xdr:col>
      <xdr:colOff>19051</xdr:colOff>
      <xdr:row>21</xdr:row>
      <xdr:rowOff>9540</xdr:rowOff>
    </xdr:from>
    <xdr:to>
      <xdr:col>5</xdr:col>
      <xdr:colOff>4747</xdr:colOff>
      <xdr:row>34</xdr:row>
      <xdr:rowOff>182640</xdr:rowOff>
    </xdr:to>
    <xdr:sp macro="" textlink="">
      <xdr:nvSpPr>
        <xdr:cNvPr id="5" name="Afrundet rektangel 4"/>
        <xdr:cNvSpPr/>
      </xdr:nvSpPr>
      <xdr:spPr>
        <a:xfrm>
          <a:off x="19051" y="3963473"/>
          <a:ext cx="3905763" cy="2628434"/>
        </a:xfrm>
        <a:prstGeom prst="roundRect">
          <a:avLst/>
        </a:prstGeom>
        <a:solidFill>
          <a:schemeClr val="accent3">
            <a:lumMod val="20000"/>
            <a:lumOff val="8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72000" rIns="72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latinLnBrk="0" hangingPunct="1"/>
          <a:r>
            <a:rPr lang="da-DK" sz="1000" b="1" kern="1200">
              <a:solidFill>
                <a:sysClr val="windowText" lastClr="000000"/>
              </a:solidFill>
              <a:latin typeface="+mn-lt"/>
              <a:ea typeface="+mn-ea"/>
              <a:cs typeface="+mn-cs"/>
            </a:rPr>
            <a:t>Nordiske statsborgere </a:t>
          </a:r>
          <a:r>
            <a:rPr lang="da-DK" sz="1000" kern="1200">
              <a:solidFill>
                <a:sysClr val="windowText" lastClr="000000"/>
              </a:solidFill>
              <a:latin typeface="+mn-lt"/>
              <a:ea typeface="+mn-ea"/>
              <a:cs typeface="+mn-cs"/>
            </a:rPr>
            <a:t>kan uden tilladelse indrejse og opholde sig i Danmark. </a:t>
          </a:r>
          <a:endParaRPr lang="da-DK" sz="1000" kern="1200" baseline="0">
            <a:solidFill>
              <a:sysClr val="windowText" lastClr="000000"/>
            </a:solidFill>
            <a:latin typeface="+mn-lt"/>
            <a:ea typeface="+mn-ea"/>
            <a:cs typeface="+mn-cs"/>
          </a:endParaRPr>
        </a:p>
        <a:p>
          <a:pPr rtl="0" eaLnBrk="1" latinLnBrk="0" hangingPunct="1"/>
          <a:r>
            <a:rPr lang="da-DK" sz="1000" b="1" kern="1200">
              <a:solidFill>
                <a:sysClr val="windowText" lastClr="000000"/>
              </a:solidFill>
              <a:latin typeface="+mn-lt"/>
              <a:ea typeface="+mn-ea"/>
              <a:cs typeface="+mn-cs"/>
            </a:rPr>
            <a:t>Statsborgere fra EU/EØS-lande</a:t>
          </a:r>
          <a:r>
            <a:rPr lang="da-DK" sz="1000" b="1" kern="1200" baseline="0">
              <a:solidFill>
                <a:sysClr val="windowText" lastClr="000000"/>
              </a:solidFill>
              <a:latin typeface="+mn-lt"/>
              <a:ea typeface="+mn-ea"/>
              <a:cs typeface="+mn-cs"/>
            </a:rPr>
            <a:t> </a:t>
          </a:r>
          <a:r>
            <a:rPr lang="da-DK" sz="1000" b="1" kern="1200">
              <a:solidFill>
                <a:sysClr val="windowText" lastClr="000000"/>
              </a:solidFill>
              <a:latin typeface="+mn-lt"/>
              <a:ea typeface="+mn-ea"/>
              <a:cs typeface="+mn-cs"/>
            </a:rPr>
            <a:t>og statsborgere fra Schweiz</a:t>
          </a:r>
          <a:r>
            <a:rPr lang="da-DK" sz="1000" b="1" kern="1200" baseline="0">
              <a:solidFill>
                <a:sysClr val="windowText" lastClr="000000"/>
              </a:solidFill>
              <a:latin typeface="+mn-lt"/>
              <a:ea typeface="+mn-ea"/>
              <a:cs typeface="+mn-cs"/>
            </a:rPr>
            <a:t> </a:t>
          </a:r>
          <a:r>
            <a:rPr lang="da-DK" sz="1000" kern="1200" baseline="0">
              <a:solidFill>
                <a:sysClr val="windowText" lastClr="000000"/>
              </a:solidFill>
              <a:latin typeface="+mn-lt"/>
              <a:ea typeface="+mn-ea"/>
              <a:cs typeface="+mn-cs"/>
            </a:rPr>
            <a:t>kan opnå ophold efter EU-reglerne.</a:t>
          </a:r>
        </a:p>
        <a:p>
          <a:pPr algn="l" rtl="0" eaLnBrk="1" latinLnBrk="0" hangingPunct="1"/>
          <a:r>
            <a:rPr lang="da-DK" sz="1000" kern="1200" baseline="0">
              <a:solidFill>
                <a:sysClr val="windowText" lastClr="000000"/>
              </a:solidFill>
              <a:latin typeface="+mn-lt"/>
              <a:ea typeface="+mn-ea"/>
              <a:cs typeface="+mn-cs"/>
            </a:rPr>
            <a:t>Familiemedlemmer til herboende EU/EØS-statsborgere, til statsborgere fra Schweiz og til danske statsborgere, der vender tilbage til Danmark efter at have anvendt retten til fri bevægelighed i et andet EU/EØS-land eller Schweiz, har, i det omfang det følger af EU-retten, ret til at blive familiesammenført på baggrund heraf.  Hvis Statsforvaltningen giver afslag på en ansøgning om familiesammenføring efter EU-opholdsbekendtgørelsen, kan ansøgeren klage til Udlændingestyrelsen. </a:t>
          </a:r>
        </a:p>
        <a:p>
          <a:pPr rtl="0" eaLnBrk="1" latinLnBrk="0" hangingPunct="1"/>
          <a:r>
            <a:rPr lang="da-DK" sz="1000" kern="1200" baseline="0">
              <a:solidFill>
                <a:sysClr val="windowText" lastClr="000000"/>
              </a:solidFill>
              <a:latin typeface="+mn-lt"/>
              <a:ea typeface="+mn-ea"/>
              <a:cs typeface="+mn-cs"/>
            </a:rPr>
            <a:t>Statsborgere fra andre lande skal søge om familiesammenføring efter udlændingelovens regler.</a:t>
          </a:r>
          <a:endParaRPr lang="da-DK" sz="1000" kern="1200">
            <a:solidFill>
              <a:sysClr val="windowText" lastClr="000000"/>
            </a:solidFill>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104775</xdr:colOff>
      <xdr:row>10</xdr:row>
      <xdr:rowOff>85724</xdr:rowOff>
    </xdr:from>
    <xdr:to>
      <xdr:col>14</xdr:col>
      <xdr:colOff>751575</xdr:colOff>
      <xdr:row>27</xdr:row>
      <xdr:rowOff>76199</xdr:rowOff>
    </xdr:to>
    <xdr:sp macro="" textlink="">
      <xdr:nvSpPr>
        <xdr:cNvPr id="2" name="Afrundet rektangel 1"/>
        <xdr:cNvSpPr/>
      </xdr:nvSpPr>
      <xdr:spPr>
        <a:xfrm>
          <a:off x="4791075" y="1990724"/>
          <a:ext cx="4256775" cy="3228975"/>
        </a:xfrm>
        <a:prstGeom prst="roundRect">
          <a:avLst/>
        </a:prstGeom>
        <a:solidFill>
          <a:schemeClr val="accent6">
            <a:lumMod val="20000"/>
            <a:lumOff val="8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latinLnBrk="0" hangingPunct="1"/>
          <a:r>
            <a:rPr lang="da-DK" sz="1400" b="1" kern="1200" baseline="0">
              <a:solidFill>
                <a:sysClr val="windowText" lastClr="000000"/>
              </a:solidFill>
              <a:latin typeface="+mn-lt"/>
              <a:ea typeface="+mn-ea"/>
              <a:cs typeface="+mn-cs"/>
            </a:rPr>
            <a:t>Statistikføringen vedrørende permanent ophold</a:t>
          </a:r>
        </a:p>
        <a:p>
          <a:pPr rtl="0" eaLnBrk="1" latinLnBrk="0" hangingPunct="1"/>
          <a:endParaRPr lang="da-DK" sz="1000" b="1" kern="1200" baseline="0">
            <a:solidFill>
              <a:sysClr val="windowText" lastClr="000000"/>
            </a:solidFill>
            <a:latin typeface="+mn-lt"/>
            <a:ea typeface="+mn-ea"/>
            <a:cs typeface="+mn-cs"/>
          </a:endParaRPr>
        </a:p>
        <a:p>
          <a:pPr rtl="0" eaLnBrk="1" fontAlgn="auto" latinLnBrk="0" hangingPunct="1"/>
          <a:r>
            <a:rPr lang="da-DK" sz="1000" b="0" kern="1200">
              <a:solidFill>
                <a:sysClr val="windowText" lastClr="000000"/>
              </a:solidFill>
              <a:latin typeface="+mn-lt"/>
              <a:ea typeface="+mn-ea"/>
              <a:cs typeface="+mn-cs"/>
            </a:rPr>
            <a:t>Tallene omfatter ansøgninger om pemanent  ophold </a:t>
          </a:r>
          <a:r>
            <a:rPr lang="da-DK" sz="1000">
              <a:solidFill>
                <a:sysClr val="windowText" lastClr="000000"/>
              </a:solidFill>
            </a:rPr>
            <a:t>givet på baggrund af asyl-,</a:t>
          </a:r>
          <a:r>
            <a:rPr lang="da-DK" sz="1000" baseline="0">
              <a:solidFill>
                <a:sysClr val="windowText" lastClr="000000"/>
              </a:solidFill>
            </a:rPr>
            <a:t> </a:t>
          </a:r>
          <a:r>
            <a:rPr lang="da-DK" sz="1000">
              <a:solidFill>
                <a:sysClr val="windowText" lastClr="000000"/>
              </a:solidFill>
            </a:rPr>
            <a:t> familiesammenførings-, studie- eller arbejdsopholdstilladelse m.v. </a:t>
          </a:r>
          <a:r>
            <a:rPr lang="da-DK" sz="1000"/>
            <a:t/>
          </a:r>
          <a:br>
            <a:rPr lang="da-DK" sz="1000"/>
          </a:br>
          <a:r>
            <a:rPr lang="da-DK" sz="1000" b="0" kern="1200">
              <a:solidFill>
                <a:sysClr val="windowText" lastClr="000000"/>
              </a:solidFill>
              <a:latin typeface="+mn-lt"/>
              <a:ea typeface="+mn-ea"/>
              <a:cs typeface="+mn-cs"/>
            </a:rPr>
            <a:t>Ansøgninger om tidsubegrænset opholdstilladelse på Færøerne og i Grønland og ansøgninger om tidsubegrænset ophold efter EU-reglerne indgår i tallene. </a:t>
          </a:r>
          <a:endParaRPr lang="da-DK" sz="1000">
            <a:solidFill>
              <a:sysClr val="windowText" lastClr="000000"/>
            </a:solidFill>
          </a:endParaRPr>
        </a:p>
        <a:p>
          <a:pPr rtl="0" eaLnBrk="1" latinLnBrk="0" hangingPunct="1"/>
          <a:endParaRPr lang="da-DK" sz="1200" b="1" kern="1200" baseline="0">
            <a:solidFill>
              <a:sysClr val="windowText" lastClr="000000"/>
            </a:solidFill>
            <a:latin typeface="+mn-lt"/>
            <a:ea typeface="+mn-ea"/>
            <a:cs typeface="+mn-cs"/>
          </a:endParaRPr>
        </a:p>
        <a:p>
          <a:pPr rtl="0" eaLnBrk="1" latinLnBrk="0" hangingPunct="1"/>
          <a:endParaRPr lang="da-DK" sz="1200" b="1" kern="1200" baseline="0">
            <a:solidFill>
              <a:sysClr val="windowText" lastClr="000000"/>
            </a:solidFill>
            <a:latin typeface="+mn-lt"/>
            <a:ea typeface="+mn-ea"/>
            <a:cs typeface="+mn-cs"/>
          </a:endParaRPr>
        </a:p>
        <a:p>
          <a:pPr rtl="0" eaLnBrk="1" latinLnBrk="0" hangingPunct="1"/>
          <a:endParaRPr lang="da-DK" sz="1200" b="1" kern="1200" baseline="0">
            <a:solidFill>
              <a:sysClr val="windowText" lastClr="000000"/>
            </a:solidFill>
            <a:latin typeface="+mn-lt"/>
            <a:ea typeface="+mn-ea"/>
            <a:cs typeface="+mn-cs"/>
          </a:endParaRPr>
        </a:p>
      </xdr:txBody>
    </xdr:sp>
    <xdr:clientData/>
  </xdr:twoCellAnchor>
  <xdr:twoCellAnchor>
    <xdr:from>
      <xdr:col>0</xdr:col>
      <xdr:colOff>47625</xdr:colOff>
      <xdr:row>6</xdr:row>
      <xdr:rowOff>57150</xdr:rowOff>
    </xdr:from>
    <xdr:to>
      <xdr:col>7</xdr:col>
      <xdr:colOff>0</xdr:colOff>
      <xdr:row>22</xdr:row>
      <xdr:rowOff>47625</xdr:rowOff>
    </xdr:to>
    <xdr:sp macro="" textlink="">
      <xdr:nvSpPr>
        <xdr:cNvPr id="3" name="Afrundet rektangel 2"/>
        <xdr:cNvSpPr/>
      </xdr:nvSpPr>
      <xdr:spPr>
        <a:xfrm>
          <a:off x="47625" y="1162050"/>
          <a:ext cx="4981575" cy="2914650"/>
        </a:xfrm>
        <a:prstGeom prst="roundRect">
          <a:avLst/>
        </a:prstGeom>
        <a:solidFill>
          <a:schemeClr val="accent6">
            <a:lumMod val="20000"/>
            <a:lumOff val="8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44000" rIns="0" rtlCol="0" anchor="t"/>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400" b="1" kern="1200">
              <a:solidFill>
                <a:sysClr val="windowText" lastClr="000000"/>
              </a:solidFill>
              <a:latin typeface="+mn-lt"/>
              <a:ea typeface="+mn-ea"/>
              <a:cs typeface="+mn-cs"/>
            </a:rPr>
            <a:t>Introduktion til</a:t>
          </a:r>
          <a:r>
            <a:rPr lang="da-DK" sz="1400" b="1" kern="1200" baseline="0">
              <a:solidFill>
                <a:sysClr val="windowText" lastClr="000000"/>
              </a:solidFill>
              <a:latin typeface="+mn-lt"/>
              <a:ea typeface="+mn-ea"/>
              <a:cs typeface="+mn-cs"/>
            </a:rPr>
            <a:t> permanent ophold</a:t>
          </a:r>
        </a:p>
        <a:p>
          <a:endParaRPr lang="da-DK" sz="1000" b="1" kern="1200" baseline="0">
            <a:solidFill>
              <a:sysClr val="windowText" lastClr="000000"/>
            </a:solidFill>
            <a:latin typeface="+mn-lt"/>
            <a:ea typeface="+mn-ea"/>
            <a:cs typeface="+mn-cs"/>
          </a:endParaRPr>
        </a:p>
        <a:p>
          <a:pPr marL="0" indent="0" algn="l" defTabSz="914400" rtl="0" eaLnBrk="1" latinLnBrk="0" hangingPunct="1"/>
          <a:r>
            <a:rPr lang="da-DK" sz="1000" b="0" kern="1200">
              <a:solidFill>
                <a:sysClr val="windowText" lastClr="000000"/>
              </a:solidFill>
              <a:latin typeface="+mn-lt"/>
              <a:ea typeface="+mn-ea"/>
              <a:cs typeface="+mn-cs"/>
            </a:rPr>
            <a:t>Udlændinge med en tidsbegrænset (midlertidig) opholdstilladelse givet på baggrund af asyl-, familiesammenførings-, studie-, eller arbejdsopholdstilladelse m.v. kan ansøge om permanent opholdstilladelse.</a:t>
          </a:r>
        </a:p>
        <a:p>
          <a:pPr marL="0" indent="0" algn="l" defTabSz="914400" rtl="0" eaLnBrk="1" latinLnBrk="0" hangingPunct="1"/>
          <a:endParaRPr lang="da-DK" sz="1000" b="0" kern="1200">
            <a:solidFill>
              <a:sysClr val="windowText" lastClr="000000"/>
            </a:solidFill>
            <a:latin typeface="+mn-lt"/>
            <a:ea typeface="+mn-ea"/>
            <a:cs typeface="+mn-cs"/>
          </a:endParaRPr>
        </a:p>
        <a:p>
          <a:pPr marL="0" indent="0" algn="l" defTabSz="914400" rtl="0" eaLnBrk="1" latinLnBrk="0" hangingPunct="1"/>
          <a:r>
            <a:rPr lang="da-DK" sz="1000" b="0" kern="1200">
              <a:solidFill>
                <a:sysClr val="windowText" lastClr="000000"/>
              </a:solidFill>
              <a:latin typeface="+mn-lt"/>
              <a:ea typeface="+mn-ea"/>
              <a:cs typeface="+mn-cs"/>
            </a:rPr>
            <a:t>For at få permanent ophold i Danmark skal ansøger være fyldt 18 år og fortsat opfylde betingelserne for sin tidsbegrænsede (midlertidige) opholdstilladelse. Derudover er der en række øvrige betingelser, som skal være opfyldt, herunder at ansøger skal have boet lovligt i Danmark i mindst 5 år. </a:t>
          </a:r>
        </a:p>
        <a:p>
          <a:pPr marL="0" indent="0" algn="l" defTabSz="914400" rtl="0" eaLnBrk="1" latinLnBrk="0" hangingPunct="1"/>
          <a:endParaRPr lang="da-DK" sz="1000" b="0" kern="1200">
            <a:solidFill>
              <a:sysClr val="windowText" lastClr="000000"/>
            </a:solidFill>
            <a:latin typeface="+mn-lt"/>
            <a:ea typeface="+mn-ea"/>
            <a:cs typeface="+mn-cs"/>
          </a:endParaRPr>
        </a:p>
        <a:p>
          <a:pPr marL="0" indent="0" algn="l" defTabSz="914400" rtl="0" eaLnBrk="1" latinLnBrk="0" hangingPunct="1"/>
          <a:r>
            <a:rPr lang="da-DK" sz="1000" b="0" kern="1200">
              <a:solidFill>
                <a:sysClr val="windowText" lastClr="000000"/>
              </a:solidFill>
              <a:latin typeface="+mn-lt"/>
              <a:ea typeface="+mn-ea"/>
              <a:cs typeface="+mn-cs"/>
            </a:rPr>
            <a:t>Der gælder særlige lempeligere regler for visse persongrupper – herunder ansøgere, som har haft asyl i Danmark (flygtninge) i de seneste 8 år, unge mellem 18 og 19 år, folke- og førtidspensionister, personer med handicap, personer med et stærkt tilknytningsforhold til Danmark, og personer som er familiesammenførte til en dansk statsborger efter EU-retten - hvis ansøgerne opfylder en række øvrige betingelser. </a:t>
          </a:r>
        </a:p>
        <a:p>
          <a:pPr marL="0" indent="0" algn="l" defTabSz="914400" rtl="0" eaLnBrk="1" latinLnBrk="0" hangingPunct="1"/>
          <a:endParaRPr lang="da-DK" sz="1000" b="0" kern="1200">
            <a:solidFill>
              <a:sysClr val="windowText" lastClr="000000"/>
            </a:solidFill>
            <a:latin typeface="+mn-lt"/>
            <a:ea typeface="+mn-ea"/>
            <a:cs typeface="+mn-cs"/>
          </a:endParaRPr>
        </a:p>
        <a:p>
          <a:pPr marL="0" indent="0" algn="l" defTabSz="914400" rtl="0" eaLnBrk="1" latinLnBrk="0" hangingPunct="1"/>
          <a:endParaRPr lang="da-DK" sz="1000" i="1" u="sng" kern="1200">
            <a:solidFill>
              <a:schemeClr val="tx2">
                <a:lumMod val="75000"/>
              </a:schemeClr>
            </a:solidFill>
            <a:latin typeface="+mn-lt"/>
            <a:ea typeface="+mn-ea"/>
            <a:cs typeface="+mn-cs"/>
          </a:endParaRPr>
        </a:p>
        <a:p>
          <a:pPr marL="0" indent="0" algn="l" defTabSz="914400" rtl="0" eaLnBrk="1" latinLnBrk="0" hangingPunct="1"/>
          <a:endParaRPr lang="da-DK" sz="1000" i="1" u="sng" kern="1200">
            <a:solidFill>
              <a:schemeClr val="tx2">
                <a:lumMod val="75000"/>
              </a:schemeClr>
            </a:solidFill>
            <a:latin typeface="+mn-lt"/>
            <a:ea typeface="+mn-ea"/>
            <a:cs typeface="+mn-cs"/>
          </a:endParaRPr>
        </a:p>
        <a:p>
          <a:endParaRPr lang="da-DK" sz="1400" b="1" kern="1200" baseline="0">
            <a:solidFill>
              <a:sysClr val="windowText" lastClr="000000"/>
            </a:solidFill>
            <a:latin typeface="+mn-lt"/>
            <a:ea typeface="+mn-ea"/>
            <a:cs typeface="+mn-cs"/>
          </a:endParaRPr>
        </a:p>
        <a:p>
          <a:r>
            <a:rPr lang="da-DK" sz="1400"/>
            <a:t/>
          </a:r>
          <a:br>
            <a:rPr lang="da-DK" sz="1400"/>
          </a:br>
          <a:endParaRPr lang="da-DK" sz="1400" b="1" kern="1200">
            <a:solidFill>
              <a:sysClr val="windowText" lastClr="000000"/>
            </a:solidFill>
            <a:latin typeface="+mn-lt"/>
            <a:ea typeface="+mn-ea"/>
            <a:cs typeface="+mn-cs"/>
          </a:endParaRPr>
        </a:p>
        <a:p>
          <a:endParaRPr lang="da-DK" sz="1000" kern="1200" baseline="0">
            <a:solidFill>
              <a:schemeClr val="tx1"/>
            </a:solidFill>
            <a:latin typeface="+mn-lt"/>
            <a:ea typeface="+mn-ea"/>
            <a:cs typeface="+mn-cs"/>
          </a:endParaRPr>
        </a:p>
      </xdr:txBody>
    </xdr:sp>
    <xdr:clientData/>
  </xdr:twoCellAnchor>
  <xdr:twoCellAnchor>
    <xdr:from>
      <xdr:col>0</xdr:col>
      <xdr:colOff>47624</xdr:colOff>
      <xdr:row>22</xdr:row>
      <xdr:rowOff>142875</xdr:rowOff>
    </xdr:from>
    <xdr:to>
      <xdr:col>6</xdr:col>
      <xdr:colOff>495299</xdr:colOff>
      <xdr:row>34</xdr:row>
      <xdr:rowOff>152400</xdr:rowOff>
    </xdr:to>
    <xdr:sp macro="" textlink="">
      <xdr:nvSpPr>
        <xdr:cNvPr id="4" name="Afrundet rektangel 3"/>
        <xdr:cNvSpPr/>
      </xdr:nvSpPr>
      <xdr:spPr>
        <a:xfrm>
          <a:off x="47624" y="4171950"/>
          <a:ext cx="4924425" cy="2276475"/>
        </a:xfrm>
        <a:prstGeom prst="roundRect">
          <a:avLst/>
        </a:prstGeom>
        <a:solidFill>
          <a:schemeClr val="accent6">
            <a:lumMod val="20000"/>
            <a:lumOff val="8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fontAlgn="auto" latinLnBrk="0" hangingPunct="1"/>
          <a:r>
            <a:rPr lang="da-DK" sz="900" b="0" kern="1200">
              <a:solidFill>
                <a:sysClr val="windowText" lastClr="000000"/>
              </a:solidFill>
              <a:latin typeface="+mn-lt"/>
              <a:ea typeface="+mn-ea"/>
              <a:cs typeface="+mn-cs"/>
            </a:rPr>
            <a:t> </a:t>
          </a:r>
        </a:p>
        <a:p>
          <a:pPr rtl="0" eaLnBrk="1" latinLnBrk="0" hangingPunct="1"/>
          <a:endParaRPr lang="da-DK" sz="1000" b="0" kern="1200">
            <a:solidFill>
              <a:sysClr val="windowText" lastClr="000000"/>
            </a:solidFill>
            <a:latin typeface="+mn-lt"/>
            <a:ea typeface="+mn-ea"/>
            <a:cs typeface="+mn-cs"/>
          </a:endParaRPr>
        </a:p>
        <a:p>
          <a:pPr rtl="0" eaLnBrk="1" latinLnBrk="0" hangingPunct="1"/>
          <a:endParaRPr lang="da-DK" sz="1000" b="0" kern="1200">
            <a:solidFill>
              <a:sysClr val="windowText" lastClr="000000"/>
            </a:solidFill>
            <a:latin typeface="+mn-lt"/>
            <a:ea typeface="+mn-ea"/>
            <a:cs typeface="+mn-cs"/>
          </a:endParaRPr>
        </a:p>
        <a:p>
          <a:pPr rtl="0" eaLnBrk="1" latinLnBrk="0" hangingPunct="1"/>
          <a:endParaRPr lang="da-DK" sz="1000" b="0" kern="1200">
            <a:solidFill>
              <a:sysClr val="windowText" lastClr="000000"/>
            </a:solidFill>
            <a:latin typeface="+mn-lt"/>
            <a:ea typeface="+mn-ea"/>
            <a:cs typeface="+mn-cs"/>
          </a:endParaRPr>
        </a:p>
        <a:p>
          <a:pPr rtl="0" eaLnBrk="1" latinLnBrk="0" hangingPunct="1"/>
          <a:r>
            <a:rPr lang="da-DK" sz="1000" b="0" kern="1200">
              <a:solidFill>
                <a:sysClr val="windowText" lastClr="000000"/>
              </a:solidFill>
              <a:latin typeface="+mn-lt"/>
              <a:ea typeface="+mn-ea"/>
              <a:cs typeface="+mn-cs"/>
            </a:rPr>
            <a:t>Ansøgninger om permanent ophold behandles af Udlændingestyrelsen med Udlændingenævnet som klageinstans. </a:t>
          </a:r>
        </a:p>
        <a:p>
          <a:endParaRPr lang="da-DK" sz="1000" b="0" kern="1200">
            <a:solidFill>
              <a:sysClr val="windowText" lastClr="000000"/>
            </a:solidFill>
            <a:latin typeface="+mn-lt"/>
            <a:ea typeface="+mn-ea"/>
            <a:cs typeface="+mn-cs"/>
          </a:endParaRPr>
        </a:p>
        <a:p>
          <a:r>
            <a:rPr lang="da-DK" sz="1000" b="0" kern="1200">
              <a:solidFill>
                <a:sysClr val="windowText" lastClr="000000"/>
              </a:solidFill>
              <a:latin typeface="+mn-lt"/>
              <a:ea typeface="+mn-ea"/>
              <a:cs typeface="+mn-cs"/>
            </a:rPr>
            <a:t>En af betingelserne for at få permanent ophold i Danmark er, at man skal have </a:t>
          </a:r>
          <a:r>
            <a:rPr lang="da-DK" sz="1000" b="1" kern="1200">
              <a:solidFill>
                <a:sysClr val="windowText" lastClr="000000"/>
              </a:solidFill>
              <a:latin typeface="+mn-lt"/>
              <a:ea typeface="+mn-ea"/>
              <a:cs typeface="+mn-cs"/>
            </a:rPr>
            <a:t>bestået Prøve i Dansk 1 eller en danskprøve</a:t>
          </a:r>
          <a:r>
            <a:rPr lang="da-DK" sz="1000" b="0" kern="1200">
              <a:solidFill>
                <a:sysClr val="windowText" lastClr="000000"/>
              </a:solidFill>
              <a:latin typeface="+mn-lt"/>
              <a:ea typeface="+mn-ea"/>
              <a:cs typeface="+mn-cs"/>
            </a:rPr>
            <a:t> </a:t>
          </a:r>
          <a:r>
            <a:rPr lang="da-DK" sz="1000" b="1" kern="1200">
              <a:solidFill>
                <a:sysClr val="windowText" lastClr="000000"/>
              </a:solidFill>
              <a:latin typeface="+mn-lt"/>
              <a:ea typeface="+mn-ea"/>
              <a:cs typeface="+mn-cs"/>
            </a:rPr>
            <a:t>på et tilsvarende eller højere niveau</a:t>
          </a:r>
          <a:r>
            <a:rPr lang="da-DK" sz="1000" b="0" kern="1200">
              <a:solidFill>
                <a:sysClr val="windowText" lastClr="000000"/>
              </a:solidFill>
              <a:latin typeface="+mn-lt"/>
              <a:ea typeface="+mn-ea"/>
              <a:cs typeface="+mn-cs"/>
            </a:rPr>
            <a:t>. Dokumentation for bestået prøve skal vedlægges ansøgningen. </a:t>
          </a:r>
        </a:p>
        <a:p>
          <a:endParaRPr lang="da-DK" sz="900" b="0" kern="1200">
            <a:solidFill>
              <a:sysClr val="windowText" lastClr="000000"/>
            </a:solidFill>
            <a:latin typeface="+mn-lt"/>
            <a:ea typeface="+mn-ea"/>
            <a:cs typeface="+mn-cs"/>
          </a:endParaRPr>
        </a:p>
        <a:p>
          <a:pPr rtl="0" eaLnBrk="1" fontAlgn="auto" latinLnBrk="0" hangingPunct="1"/>
          <a:endParaRPr lang="da-DK" sz="900">
            <a:solidFill>
              <a:sysClr val="windowText" lastClr="000000"/>
            </a:solidFill>
          </a:endParaRPr>
        </a:p>
        <a:p>
          <a:pPr rtl="0" eaLnBrk="1" latinLnBrk="0" hangingPunct="1"/>
          <a:endParaRPr lang="da-DK" sz="1200" b="1" kern="1200" baseline="0">
            <a:solidFill>
              <a:sysClr val="windowText" lastClr="000000"/>
            </a:solidFill>
            <a:latin typeface="+mn-lt"/>
            <a:ea typeface="+mn-ea"/>
            <a:cs typeface="+mn-cs"/>
          </a:endParaRPr>
        </a:p>
        <a:p>
          <a:pPr rtl="0" eaLnBrk="1" latinLnBrk="0" hangingPunct="1"/>
          <a:endParaRPr lang="da-DK" sz="1200" b="1" kern="1200" baseline="0">
            <a:solidFill>
              <a:sysClr val="windowText" lastClr="000000"/>
            </a:solidFill>
            <a:latin typeface="+mn-lt"/>
            <a:ea typeface="+mn-ea"/>
            <a:cs typeface="+mn-cs"/>
          </a:endParaRPr>
        </a:p>
        <a:p>
          <a:pPr rtl="0" eaLnBrk="1" latinLnBrk="0" hangingPunct="1"/>
          <a:endParaRPr lang="da-DK" sz="1200" b="1" kern="1200" baseline="0">
            <a:solidFill>
              <a:sysClr val="windowText" lastClr="000000"/>
            </a:solidFill>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409575</xdr:colOff>
      <xdr:row>8</xdr:row>
      <xdr:rowOff>142875</xdr:rowOff>
    </xdr:from>
    <xdr:to>
      <xdr:col>14</xdr:col>
      <xdr:colOff>742950</xdr:colOff>
      <xdr:row>27</xdr:row>
      <xdr:rowOff>47625</xdr:rowOff>
    </xdr:to>
    <xdr:sp macro="" textlink="">
      <xdr:nvSpPr>
        <xdr:cNvPr id="2" name="Afrundet rektangel 1"/>
        <xdr:cNvSpPr/>
      </xdr:nvSpPr>
      <xdr:spPr>
        <a:xfrm>
          <a:off x="4581525" y="1676400"/>
          <a:ext cx="4457700" cy="3524250"/>
        </a:xfrm>
        <a:prstGeom prst="roundRect">
          <a:avLst/>
        </a:prstGeom>
        <a:solidFill>
          <a:schemeClr val="accent2">
            <a:lumMod val="20000"/>
            <a:lumOff val="8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fontAlgn="auto" latinLnBrk="0" hangingPunct="1"/>
          <a:endParaRPr lang="da-DK" sz="1000" b="0" kern="1200">
            <a:solidFill>
              <a:sysClr val="windowText" lastClr="000000"/>
            </a:solidFill>
            <a:latin typeface="+mn-lt"/>
            <a:ea typeface="+mn-ea"/>
            <a:cs typeface="+mn-cs"/>
          </a:endParaRPr>
        </a:p>
        <a:p>
          <a:pPr rtl="0" eaLnBrk="1" latinLnBrk="0" hangingPunct="1"/>
          <a:r>
            <a:rPr lang="da-DK" sz="1400" b="1" kern="1200">
              <a:solidFill>
                <a:sysClr val="windowText" lastClr="000000"/>
              </a:solidFill>
              <a:latin typeface="+mn-lt"/>
              <a:ea typeface="+mn-ea"/>
              <a:cs typeface="+mn-cs"/>
            </a:rPr>
            <a:t>Statistikføringen vedrørende visum</a:t>
          </a:r>
          <a:endParaRPr lang="da-DK" sz="1400">
            <a:solidFill>
              <a:sysClr val="windowText" lastClr="000000"/>
            </a:solidFill>
          </a:endParaRPr>
        </a:p>
        <a:p>
          <a:r>
            <a:rPr lang="da-DK" sz="1000" kern="1200" baseline="0">
              <a:solidFill>
                <a:sysClr val="windowText" lastClr="000000"/>
              </a:solidFill>
              <a:latin typeface="+mn-lt"/>
              <a:ea typeface="+mn-ea"/>
              <a:cs typeface="+mn-cs"/>
            </a:rPr>
            <a:t>- </a:t>
          </a:r>
          <a:r>
            <a:rPr lang="da-DK" sz="1000" kern="1200" baseline="0" smtClean="0">
              <a:solidFill>
                <a:sysClr val="windowText" lastClr="000000"/>
              </a:solidFill>
              <a:latin typeface="+mn-lt"/>
              <a:ea typeface="+mn-ea"/>
              <a:cs typeface="+mn-cs"/>
            </a:rPr>
            <a:t>Afgørelserne for Udenrigsministeriets repræsentationer er inkl. afgørelser, som danske repræsentationer meddeler i repræsentation for andre lande, og ekskl. afgørelser andre lande træffer i repræsentation for Danmark.</a:t>
          </a:r>
          <a:endParaRPr lang="da-DK" sz="1000" baseline="0">
            <a:solidFill>
              <a:sysClr val="windowText" lastClr="000000"/>
            </a:solidFill>
          </a:endParaRPr>
        </a:p>
        <a:p>
          <a:r>
            <a:rPr lang="da-DK" sz="1000" baseline="0">
              <a:solidFill>
                <a:sysClr val="windowText" lastClr="000000"/>
              </a:solidFill>
            </a:rPr>
            <a:t> </a:t>
          </a:r>
        </a:p>
        <a:p>
          <a:endParaRPr lang="da-DK" baseline="0">
            <a:solidFill>
              <a:schemeClr val="tx2"/>
            </a:solidFill>
          </a:endParaRPr>
        </a:p>
      </xdr:txBody>
    </xdr:sp>
    <xdr:clientData/>
  </xdr:twoCellAnchor>
  <xdr:twoCellAnchor>
    <xdr:from>
      <xdr:col>0</xdr:col>
      <xdr:colOff>28574</xdr:colOff>
      <xdr:row>6</xdr:row>
      <xdr:rowOff>66672</xdr:rowOff>
    </xdr:from>
    <xdr:to>
      <xdr:col>6</xdr:col>
      <xdr:colOff>323849</xdr:colOff>
      <xdr:row>17</xdr:row>
      <xdr:rowOff>23812</xdr:rowOff>
    </xdr:to>
    <xdr:sp macro="" textlink="">
      <xdr:nvSpPr>
        <xdr:cNvPr id="3" name="Afrundet rektangel 2"/>
        <xdr:cNvSpPr/>
      </xdr:nvSpPr>
      <xdr:spPr>
        <a:xfrm>
          <a:off x="28574" y="1219197"/>
          <a:ext cx="4467225" cy="2052640"/>
        </a:xfrm>
        <a:prstGeom prst="roundRect">
          <a:avLst/>
        </a:prstGeom>
        <a:solidFill>
          <a:schemeClr val="accent2">
            <a:lumMod val="20000"/>
            <a:lumOff val="8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sz="900" b="1" kern="1200">
            <a:solidFill>
              <a:sysClr val="windowText" lastClr="000000"/>
            </a:solidFill>
            <a:latin typeface="+mn-lt"/>
            <a:ea typeface="+mn-ea"/>
            <a:cs typeface="+mn-cs"/>
          </a:endParaRPr>
        </a:p>
        <a:p>
          <a:endParaRPr lang="da-DK" sz="1400" b="1" kern="1200">
            <a:solidFill>
              <a:sysClr val="windowText" lastClr="000000"/>
            </a:solidFill>
            <a:latin typeface="+mn-lt"/>
            <a:ea typeface="+mn-ea"/>
            <a:cs typeface="+mn-cs"/>
          </a:endParaRPr>
        </a:p>
        <a:p>
          <a:endParaRPr lang="da-DK" sz="1000" b="1" kern="1200">
            <a:solidFill>
              <a:sysClr val="windowText" lastClr="000000"/>
            </a:solidFill>
            <a:latin typeface="+mn-lt"/>
            <a:ea typeface="+mn-ea"/>
            <a:cs typeface="+mn-cs"/>
          </a:endParaRPr>
        </a:p>
        <a:p>
          <a:r>
            <a:rPr lang="da-DK" sz="1400" b="1" kern="1200">
              <a:solidFill>
                <a:sysClr val="windowText" lastClr="000000"/>
              </a:solidFill>
              <a:latin typeface="+mn-lt"/>
              <a:ea typeface="+mn-ea"/>
              <a:cs typeface="+mn-cs"/>
            </a:rPr>
            <a:t>Introduktion</a:t>
          </a:r>
          <a:r>
            <a:rPr lang="da-DK" sz="1400" b="1" kern="1200" baseline="0">
              <a:solidFill>
                <a:sysClr val="windowText" lastClr="000000"/>
              </a:solidFill>
              <a:latin typeface="+mn-lt"/>
              <a:ea typeface="+mn-ea"/>
              <a:cs typeface="+mn-cs"/>
            </a:rPr>
            <a:t> til visumområdet</a:t>
          </a:r>
          <a:endParaRPr lang="da-DK" sz="1400">
            <a:solidFill>
              <a:sysClr val="windowText" lastClr="000000"/>
            </a:solidFill>
          </a:endParaRPr>
        </a:p>
        <a:p>
          <a:endParaRPr lang="da-DK" sz="900" kern="1200" baseline="0">
            <a:solidFill>
              <a:sysClr val="windowText" lastClr="000000"/>
            </a:solidFill>
            <a:latin typeface="+mn-lt"/>
            <a:ea typeface="+mn-ea"/>
            <a:cs typeface="+mn-cs"/>
          </a:endParaRPr>
        </a:p>
        <a:p>
          <a:r>
            <a:rPr lang="da-DK" sz="1000" b="0" kern="1200">
              <a:solidFill>
                <a:sysClr val="windowText" lastClr="000000"/>
              </a:solidFill>
              <a:latin typeface="+mn-lt"/>
              <a:ea typeface="+mn-ea"/>
              <a:cs typeface="+mn-cs"/>
            </a:rPr>
            <a:t>Visum gives med henblik på deltagelse i kulturelle begivenheder samt familie-, turist- og forretningsbesøg.  </a:t>
          </a:r>
        </a:p>
        <a:p>
          <a:endParaRPr lang="da-DK" sz="1000" b="0" kern="1200">
            <a:solidFill>
              <a:sysClr val="windowText" lastClr="000000"/>
            </a:solidFill>
            <a:latin typeface="+mn-lt"/>
            <a:ea typeface="+mn-ea"/>
            <a:cs typeface="+mn-cs"/>
          </a:endParaRPr>
        </a:p>
        <a:p>
          <a:r>
            <a:rPr lang="da-DK" sz="1000" b="1" kern="1200">
              <a:solidFill>
                <a:sysClr val="windowText" lastClr="000000"/>
              </a:solidFill>
              <a:latin typeface="+mn-lt"/>
              <a:ea typeface="+mn-ea"/>
              <a:cs typeface="+mn-cs"/>
            </a:rPr>
            <a:t>Ansøgning om visum </a:t>
          </a:r>
          <a:r>
            <a:rPr lang="da-DK" sz="1000" kern="1200">
              <a:solidFill>
                <a:sysClr val="windowText" lastClr="000000"/>
              </a:solidFill>
              <a:latin typeface="+mn-lt"/>
              <a:ea typeface="+mn-ea"/>
              <a:cs typeface="+mn-cs"/>
            </a:rPr>
            <a:t>indgives via en repræsentation i udlandet. Størstedelen af sagerne afgøres på de danske repræsentationer, hvor der umiddelbart meddeles tilladelse (bona fide),</a:t>
          </a:r>
          <a:r>
            <a:rPr lang="da-DK" sz="1000" kern="1200" baseline="0">
              <a:solidFill>
                <a:sysClr val="windowText" lastClr="000000"/>
              </a:solidFill>
              <a:latin typeface="+mn-lt"/>
              <a:ea typeface="+mn-ea"/>
              <a:cs typeface="+mn-cs"/>
            </a:rPr>
            <a:t> mens m</a:t>
          </a:r>
          <a:r>
            <a:rPr lang="da-DK" sz="1000" kern="1200">
              <a:solidFill>
                <a:sysClr val="windowText" lastClr="000000"/>
              </a:solidFill>
              <a:latin typeface="+mn-lt"/>
              <a:ea typeface="+mn-ea"/>
              <a:cs typeface="+mn-cs"/>
            </a:rPr>
            <a:t>ere komplicerede sager forelægges Udlændingestyrelsen til afgørelse. </a:t>
          </a:r>
          <a:r>
            <a:rPr lang="da-DK" sz="1000" b="0" kern="1200">
              <a:solidFill>
                <a:sysClr val="windowText" lastClr="000000"/>
              </a:solidFill>
              <a:latin typeface="+mn-lt"/>
              <a:ea typeface="+mn-ea"/>
              <a:cs typeface="+mn-cs"/>
            </a:rPr>
            <a:t>Udlændingestyrelsens</a:t>
          </a:r>
          <a:r>
            <a:rPr lang="da-DK" sz="1000" kern="1200">
              <a:solidFill>
                <a:sysClr val="windowText" lastClr="000000"/>
              </a:solidFill>
              <a:latin typeface="+mn-lt"/>
              <a:ea typeface="+mn-ea"/>
              <a:cs typeface="+mn-cs"/>
            </a:rPr>
            <a:t> afgørelser om afslag på visum kan påklages til Udlændinge</a:t>
          </a:r>
          <a:r>
            <a:rPr lang="da-DK" sz="1000" kern="1200" baseline="0">
              <a:solidFill>
                <a:sysClr val="windowText" lastClr="000000"/>
              </a:solidFill>
              <a:latin typeface="+mn-lt"/>
              <a:ea typeface="+mn-ea"/>
              <a:cs typeface="+mn-cs"/>
            </a:rPr>
            <a:t> og </a:t>
          </a:r>
          <a:r>
            <a:rPr lang="da-DK" sz="1000" kern="1200">
              <a:solidFill>
                <a:sysClr val="windowText" lastClr="000000"/>
              </a:solidFill>
              <a:latin typeface="+mn-lt"/>
              <a:ea typeface="+mn-ea"/>
              <a:cs typeface="+mn-cs"/>
            </a:rPr>
            <a:t>Integrationsministeriet.</a:t>
          </a:r>
        </a:p>
        <a:p>
          <a:pPr marL="0" indent="0" algn="l" defTabSz="914400" rtl="0" eaLnBrk="1" fontAlgn="auto" latinLnBrk="0" hangingPunct="1"/>
          <a:r>
            <a:rPr lang="da-DK" sz="1000" kern="1200">
              <a:solidFill>
                <a:sysClr val="windowText" lastClr="000000"/>
              </a:solidFill>
              <a:latin typeface="+mn-lt"/>
              <a:ea typeface="+mn-ea"/>
              <a:cs typeface="+mn-cs"/>
            </a:rPr>
            <a:t>Fra 1. maj 2015 har repræsentationerne fået mulighed for at give afslag på visum. Disse afslag vil som</a:t>
          </a:r>
          <a:r>
            <a:rPr lang="da-DK" sz="1000" kern="1200" baseline="0">
              <a:solidFill>
                <a:sysClr val="windowText" lastClr="000000"/>
              </a:solidFill>
              <a:latin typeface="+mn-lt"/>
              <a:ea typeface="+mn-ea"/>
              <a:cs typeface="+mn-cs"/>
            </a:rPr>
            <a:t> udgangspunkt blive påklaget automatisk til Udlændingestyrelsen.</a:t>
          </a:r>
          <a:endParaRPr lang="da-DK" sz="1000" kern="1200">
            <a:solidFill>
              <a:sysClr val="windowText" lastClr="000000"/>
            </a:solidFill>
            <a:latin typeface="+mn-lt"/>
            <a:ea typeface="+mn-ea"/>
            <a:cs typeface="+mn-cs"/>
          </a:endParaRPr>
        </a:p>
        <a:p>
          <a:endParaRPr lang="da-DK" sz="9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900" kern="1200">
            <a:solidFill>
              <a:sysClr val="windowText" lastClr="000000"/>
            </a:solidFill>
            <a:latin typeface="+mn-lt"/>
            <a:ea typeface="+mn-ea"/>
            <a:cs typeface="+mn-cs"/>
          </a:endParaRPr>
        </a:p>
        <a:p>
          <a:endParaRPr lang="da-DK" sz="900" kern="1200">
            <a:solidFill>
              <a:sysClr val="windowText" lastClr="000000"/>
            </a:solidFill>
            <a:latin typeface="+mn-lt"/>
            <a:ea typeface="+mn-ea"/>
            <a:cs typeface="+mn-cs"/>
          </a:endParaRPr>
        </a:p>
        <a:p>
          <a:endParaRPr lang="da-DK" sz="900" kern="1200">
            <a:solidFill>
              <a:sysClr val="windowText" lastClr="000000"/>
            </a:solidFill>
            <a:latin typeface="+mn-lt"/>
            <a:ea typeface="+mn-ea"/>
            <a:cs typeface="+mn-cs"/>
          </a:endParaRPr>
        </a:p>
      </xdr:txBody>
    </xdr:sp>
    <xdr:clientData/>
  </xdr:twoCellAnchor>
  <xdr:twoCellAnchor>
    <xdr:from>
      <xdr:col>0</xdr:col>
      <xdr:colOff>38100</xdr:colOff>
      <xdr:row>17</xdr:row>
      <xdr:rowOff>103187</xdr:rowOff>
    </xdr:from>
    <xdr:to>
      <xdr:col>6</xdr:col>
      <xdr:colOff>323850</xdr:colOff>
      <xdr:row>34</xdr:row>
      <xdr:rowOff>95249</xdr:rowOff>
    </xdr:to>
    <xdr:sp macro="" textlink="">
      <xdr:nvSpPr>
        <xdr:cNvPr id="4" name="Afrundet rektangel 3"/>
        <xdr:cNvSpPr/>
      </xdr:nvSpPr>
      <xdr:spPr>
        <a:xfrm>
          <a:off x="38100" y="3242627"/>
          <a:ext cx="4751070" cy="3108642"/>
        </a:xfrm>
        <a:prstGeom prst="roundRect">
          <a:avLst/>
        </a:prstGeom>
        <a:solidFill>
          <a:schemeClr val="accent2">
            <a:lumMod val="20000"/>
            <a:lumOff val="8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36000" rIns="0" bIns="36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sz="1000" i="1" kern="1200">
            <a:solidFill>
              <a:sysClr val="windowText" lastClr="000000"/>
            </a:solidFill>
            <a:latin typeface="+mn-lt"/>
            <a:ea typeface="+mn-ea"/>
            <a:cs typeface="+mn-cs"/>
          </a:endParaRPr>
        </a:p>
        <a:p>
          <a:r>
            <a:rPr lang="da-DK" sz="1000" i="1" kern="1200">
              <a:solidFill>
                <a:sysClr val="windowText" lastClr="000000"/>
              </a:solidFill>
              <a:latin typeface="+mn-lt"/>
              <a:ea typeface="+mn-ea"/>
              <a:cs typeface="+mn-cs"/>
            </a:rPr>
            <a:t>Visum til kulturelle besøg</a:t>
          </a:r>
          <a:r>
            <a:rPr lang="da-DK" sz="1000" kern="1200">
              <a:solidFill>
                <a:sysClr val="windowText" lastClr="000000"/>
              </a:solidFill>
              <a:latin typeface="+mn-lt"/>
              <a:ea typeface="+mn-ea"/>
              <a:cs typeface="+mn-cs"/>
            </a:rPr>
            <a:t> kan gives til udlændinge, der skal deltage i et kulturelt eller videnskabeligt arrangement, som f.eks. kongresser, sportsstævner eller lignende.</a:t>
          </a:r>
        </a:p>
        <a:p>
          <a:r>
            <a:rPr lang="da-DK" sz="1000" kern="1200">
              <a:solidFill>
                <a:sysClr val="windowText" lastClr="000000"/>
              </a:solidFill>
              <a:latin typeface="+mn-lt"/>
              <a:ea typeface="+mn-ea"/>
              <a:cs typeface="+mn-cs"/>
            </a:rPr>
            <a:t>Med hensyn til visum til private besøg hos familie, venner og bekendte samt turistbesøg er de lande, hvis statsborgere er visumpligtige inddelt i 5 hovedgrupper, hvor der gælder forskellige retningslinjer for, hvornår der som udgangspunkt kan gives visum.</a:t>
          </a:r>
        </a:p>
        <a:p>
          <a:r>
            <a:rPr lang="da-DK" sz="1000" i="1" kern="1200">
              <a:solidFill>
                <a:sysClr val="windowText" lastClr="000000"/>
              </a:solidFill>
              <a:latin typeface="+mn-lt"/>
              <a:ea typeface="+mn-ea"/>
              <a:cs typeface="+mn-cs"/>
            </a:rPr>
            <a:t>Visum med henblik på forretningsbesøg</a:t>
          </a:r>
          <a:r>
            <a:rPr lang="da-DK" sz="1000" kern="1200">
              <a:solidFill>
                <a:sysClr val="windowText" lastClr="000000"/>
              </a:solidFill>
              <a:latin typeface="+mn-lt"/>
              <a:ea typeface="+mn-ea"/>
              <a:cs typeface="+mn-cs"/>
            </a:rPr>
            <a:t> kan gives, hvis der er tale om et reelt forretningsforhold mellem den virksomhed, som udlændingen ønsker at besøge, og udlændingens egen virksomhed. </a:t>
          </a:r>
        </a:p>
        <a:p>
          <a:endParaRPr lang="da-DK" sz="1000" kern="1200">
            <a:solidFill>
              <a:sysClr val="windowText" lastClr="000000"/>
            </a:solidFill>
            <a:latin typeface="+mn-lt"/>
            <a:ea typeface="+mn-ea"/>
            <a:cs typeface="+mn-cs"/>
          </a:endParaRPr>
        </a:p>
        <a:p>
          <a:r>
            <a:rPr lang="da-DK" sz="1000" kern="1200">
              <a:solidFill>
                <a:sysClr val="windowText" lastClr="000000"/>
              </a:solidFill>
              <a:latin typeface="+mn-lt"/>
              <a:ea typeface="+mn-ea"/>
              <a:cs typeface="+mn-cs"/>
            </a:rPr>
            <a:t>Der kan gives </a:t>
          </a:r>
          <a:r>
            <a:rPr lang="da-DK" sz="1000" b="1" kern="1200">
              <a:solidFill>
                <a:sysClr val="windowText" lastClr="000000"/>
              </a:solidFill>
              <a:latin typeface="+mn-lt"/>
              <a:ea typeface="+mn-ea"/>
              <a:cs typeface="+mn-cs"/>
            </a:rPr>
            <a:t>afslag på visum </a:t>
          </a:r>
          <a:r>
            <a:rPr lang="da-DK" sz="1000" kern="1200">
              <a:solidFill>
                <a:sysClr val="windowText" lastClr="000000"/>
              </a:solidFill>
              <a:latin typeface="+mn-lt"/>
              <a:ea typeface="+mn-ea"/>
              <a:cs typeface="+mn-cs"/>
            </a:rPr>
            <a:t>efter en konkret og individuel vurdering af risikoen for, at udlændingen vil tage fast eller længerevarende ophold i Danmark eller de øvrige Schengen-lande. Et visum udstedes som udgangspunkt med gyldighed for hele Schengen-området i op til 90 dage inden for en periode på 180 dage. Kan et sådan visum ikke udstedes, kan der i særlige tilfælde udstedes et visum alene med gyldighed for Danmark. </a:t>
          </a:r>
        </a:p>
        <a:p>
          <a:r>
            <a:rPr lang="da-DK" sz="1000" kern="1200">
              <a:solidFill>
                <a:sysClr val="windowText" lastClr="000000"/>
              </a:solidFill>
              <a:latin typeface="+mn-lt"/>
              <a:ea typeface="+mn-ea"/>
              <a:cs typeface="+mn-cs"/>
            </a:rPr>
            <a:t>Et visum giver som udgangspunkt ikke ret til at arbejde, dog gælder der undtagelser for blandt andet professionelle sportsudøvere og musikere. </a:t>
          </a:r>
        </a:p>
        <a:p>
          <a:endParaRPr lang="da-DK" sz="1000" baseline="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9524</xdr:colOff>
      <xdr:row>13</xdr:row>
      <xdr:rowOff>64155</xdr:rowOff>
    </xdr:from>
    <xdr:to>
      <xdr:col>5</xdr:col>
      <xdr:colOff>180975</xdr:colOff>
      <xdr:row>34</xdr:row>
      <xdr:rowOff>180975</xdr:rowOff>
    </xdr:to>
    <xdr:sp macro="" textlink="">
      <xdr:nvSpPr>
        <xdr:cNvPr id="2" name="Afrundet rektangel 1"/>
        <xdr:cNvSpPr/>
      </xdr:nvSpPr>
      <xdr:spPr>
        <a:xfrm>
          <a:off x="9524" y="2426355"/>
          <a:ext cx="4088131" cy="4071600"/>
        </a:xfrm>
        <a:prstGeom prst="roundRect">
          <a:avLst/>
        </a:prstGeom>
        <a:solidFill>
          <a:schemeClr val="accent4">
            <a:lumMod val="20000"/>
            <a:lumOff val="8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defTabSz="914400" rtl="0" eaLnBrk="1" latinLnBrk="0" hangingPunct="1"/>
          <a:r>
            <a:rPr lang="da-DK" sz="1000" b="1" kern="1200">
              <a:solidFill>
                <a:sysClr val="windowText" lastClr="000000"/>
              </a:solidFill>
              <a:latin typeface="+mn-lt"/>
              <a:ea typeface="+mn-ea"/>
              <a:cs typeface="+mn-cs"/>
            </a:rPr>
            <a:t>Nordiske statsborgere </a:t>
          </a:r>
          <a:r>
            <a:rPr lang="da-DK" sz="1000" kern="1200">
              <a:solidFill>
                <a:sysClr val="windowText" lastClr="000000"/>
              </a:solidFill>
              <a:latin typeface="+mn-lt"/>
              <a:ea typeface="+mn-ea"/>
              <a:cs typeface="+mn-cs"/>
            </a:rPr>
            <a:t>kan uden tilladelse indrejse og opholde sig i Danmark, herunder også arbejde. </a:t>
          </a:r>
        </a:p>
        <a:p>
          <a:endParaRPr lang="da-DK" sz="1000" b="1" kern="1200">
            <a:solidFill>
              <a:sysClr val="windowText" lastClr="000000"/>
            </a:solidFill>
            <a:latin typeface="+mn-lt"/>
            <a:ea typeface="+mn-ea"/>
            <a:cs typeface="+mn-cs"/>
          </a:endParaRPr>
        </a:p>
        <a:p>
          <a:endParaRPr lang="da-DK" sz="1000" b="1" kern="1200">
            <a:solidFill>
              <a:sysClr val="windowText" lastClr="000000"/>
            </a:solidFill>
            <a:latin typeface="+mn-lt"/>
            <a:ea typeface="+mn-ea"/>
            <a:cs typeface="+mn-cs"/>
          </a:endParaRPr>
        </a:p>
        <a:p>
          <a:endParaRPr lang="da-DK" sz="10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000" b="1" kern="1200">
              <a:solidFill>
                <a:sysClr val="windowText" lastClr="000000"/>
              </a:solidFill>
              <a:latin typeface="+mn-lt"/>
              <a:ea typeface="+mn-ea"/>
              <a:cs typeface="+mn-cs"/>
            </a:rPr>
            <a:t>Nordiske statsborgere</a:t>
          </a:r>
          <a:r>
            <a:rPr lang="da-DK" sz="1000" b="0" kern="1200">
              <a:solidFill>
                <a:sysClr val="windowText" lastClr="000000"/>
              </a:solidFill>
              <a:latin typeface="+mn-lt"/>
              <a:ea typeface="+mn-ea"/>
              <a:cs typeface="+mn-cs"/>
            </a:rPr>
            <a:t> kan uden tilladelse indrejse og opholde sig i Danmark, herunder også arbejde. </a:t>
          </a:r>
          <a:endParaRPr lang="da-DK" sz="1000" b="1" kern="1200">
            <a:solidFill>
              <a:sysClr val="windowText" lastClr="000000"/>
            </a:solidFill>
            <a:latin typeface="+mn-lt"/>
            <a:ea typeface="+mn-ea"/>
            <a:cs typeface="+mn-cs"/>
          </a:endParaRPr>
        </a:p>
        <a:p>
          <a:r>
            <a:rPr lang="da-DK" sz="1000" b="1" kern="1200">
              <a:solidFill>
                <a:sysClr val="windowText" lastClr="000000"/>
              </a:solidFill>
              <a:latin typeface="+mn-lt"/>
              <a:ea typeface="+mn-ea"/>
              <a:cs typeface="+mn-cs"/>
            </a:rPr>
            <a:t>Statsborgere fra EU/EØS-lande og Schweiz</a:t>
          </a:r>
          <a:r>
            <a:rPr lang="da-DK" sz="1000" kern="1200">
              <a:solidFill>
                <a:sysClr val="windowText" lastClr="000000"/>
              </a:solidFill>
              <a:latin typeface="+mn-lt"/>
              <a:ea typeface="+mn-ea"/>
              <a:cs typeface="+mn-cs"/>
            </a:rPr>
            <a:t>, der ønsker</a:t>
          </a:r>
          <a:r>
            <a:rPr lang="da-DK" sz="1000" kern="1200" baseline="0">
              <a:solidFill>
                <a:sysClr val="windowText" lastClr="000000"/>
              </a:solidFill>
              <a:latin typeface="+mn-lt"/>
              <a:ea typeface="+mn-ea"/>
              <a:cs typeface="+mn-cs"/>
            </a:rPr>
            <a:t> a</a:t>
          </a:r>
          <a:r>
            <a:rPr lang="da-DK" sz="1000" kern="1200">
              <a:solidFill>
                <a:sysClr val="windowText" lastClr="000000"/>
              </a:solidFill>
              <a:latin typeface="+mn-lt"/>
              <a:ea typeface="+mn-ea"/>
              <a:cs typeface="+mn-cs"/>
            </a:rPr>
            <a:t>t</a:t>
          </a:r>
          <a:r>
            <a:rPr lang="da-DK" sz="1000" kern="1200" baseline="0">
              <a:solidFill>
                <a:sysClr val="windowText" lastClr="000000"/>
              </a:solidFill>
              <a:latin typeface="+mn-lt"/>
              <a:ea typeface="+mn-ea"/>
              <a:cs typeface="+mn-cs"/>
            </a:rPr>
            <a:t> arbejde </a:t>
          </a:r>
          <a:r>
            <a:rPr lang="da-DK" sz="1000" kern="1200">
              <a:solidFill>
                <a:sysClr val="windowText" lastClr="000000"/>
              </a:solidFill>
              <a:latin typeface="+mn-lt"/>
              <a:ea typeface="+mn-ea"/>
              <a:cs typeface="+mn-cs"/>
            </a:rPr>
            <a:t>i Danmark, er omfattet af reglerne i EU-opholdsbekendtgørelsen/den tidligere EU/EØS-bekendtgørelse. </a:t>
          </a:r>
          <a:endParaRPr lang="da-DK" sz="10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000" b="1" kern="1200">
              <a:solidFill>
                <a:sysClr val="windowText" lastClr="000000"/>
              </a:solidFill>
              <a:latin typeface="+mn-lt"/>
              <a:ea typeface="+mn-ea"/>
              <a:cs typeface="+mn-cs"/>
            </a:rPr>
            <a:t>Statsborgere fra andre </a:t>
          </a:r>
          <a:r>
            <a:rPr lang="da-DK" sz="1000" kern="1200">
              <a:solidFill>
                <a:sysClr val="windowText" lastClr="000000"/>
              </a:solidFill>
              <a:latin typeface="+mn-lt"/>
              <a:ea typeface="+mn-ea"/>
              <a:cs typeface="+mn-cs"/>
            </a:rPr>
            <a:t>skal have opholds- og arbejdstilladelse for at bo og arbejde i Danmark. Det har i udgangspunktet været gældende, at opholdstilladelse på erhvervsområdet er betinget af beskæftigelsesmæssige eller erhvervsmæssige hensyn – eksempelvis hvis der i Danmark er mangel på en bestemt type arbejdskraft. Jobplanen af 2008 formaliserede ordninger for udstedelse af sådanne tilladelser, og fra og med reformen af International Rekruttering (IR-reformen) af 2015 vil indgivne ansøgninger udelukkende blive behandlet efter bestemte ordninger (se tabel 3).</a:t>
          </a:r>
        </a:p>
        <a:p>
          <a:pPr marL="0" marR="0" indent="0" algn="l" defTabSz="914400" rtl="0" eaLnBrk="1" fontAlgn="auto" latinLnBrk="0" hangingPunct="1">
            <a:lnSpc>
              <a:spcPct val="100000"/>
            </a:lnSpc>
            <a:spcBef>
              <a:spcPts val="0"/>
            </a:spcBef>
            <a:spcAft>
              <a:spcPts val="0"/>
            </a:spcAft>
            <a:buClrTx/>
            <a:buSzTx/>
            <a:buFontTx/>
            <a:buNone/>
            <a:tabLst/>
            <a:defRPr/>
          </a:pPr>
          <a:endParaRPr lang="da-DK" sz="100" baseline="0">
            <a:solidFill>
              <a:sysClr val="windowText" lastClr="000000"/>
            </a:solidFill>
          </a:endParaRPr>
        </a:p>
        <a:p>
          <a:pPr marL="0" indent="0" algn="l" defTabSz="914400" rtl="0" eaLnBrk="1" latinLnBrk="0" hangingPunct="1"/>
          <a:r>
            <a:rPr lang="da-DK" sz="1200" b="1" kern="1200">
              <a:solidFill>
                <a:sysClr val="windowText" lastClr="000000"/>
              </a:solidFill>
              <a:latin typeface="+mn-lt"/>
              <a:ea typeface="+mn-ea"/>
              <a:cs typeface="+mn-cs"/>
            </a:rPr>
            <a:t>Statistikføringen på erhvervsområdet</a:t>
          </a:r>
        </a:p>
        <a:p>
          <a:pPr rtl="0" eaLnBrk="1" fontAlgn="auto" latinLnBrk="0" hangingPunct="1"/>
          <a:r>
            <a:rPr lang="da-DK" sz="1000" kern="1200">
              <a:solidFill>
                <a:sysClr val="windowText" lastClr="000000"/>
              </a:solidFill>
              <a:latin typeface="+mn-lt"/>
              <a:ea typeface="+mn-ea"/>
              <a:cs typeface="+mn-cs"/>
            </a:rPr>
            <a:t>Tallene omfatter afgørelser i forbindelse med førstegangsansøgninger.</a:t>
          </a:r>
          <a:r>
            <a:rPr lang="da-DK" sz="1000" kern="1200" baseline="0">
              <a:solidFill>
                <a:sysClr val="windowText" lastClr="000000"/>
              </a:solidFill>
              <a:latin typeface="+mn-lt"/>
              <a:ea typeface="+mn-ea"/>
              <a:cs typeface="+mn-cs"/>
            </a:rPr>
            <a:t> Disse sager </a:t>
          </a:r>
          <a:r>
            <a:rPr lang="da-DK" sz="1000" kern="1200">
              <a:solidFill>
                <a:sysClr val="windowText" lastClr="000000"/>
              </a:solidFill>
              <a:latin typeface="+mn-lt"/>
              <a:ea typeface="+mn-ea"/>
              <a:cs typeface="+mn-cs"/>
            </a:rPr>
            <a:t>behandles i Styrelsen for International Rekruttering og Integration. Visse erhvervsrelaterede sagsområder behandles fortsat i Udlændingestyrelsen. Det drejer sig om sager vedrørende associeringsaftalen mellem Tyrkiet og EU. Sager vedr. Grønland og Færøerne er pr. 1</a:t>
          </a:r>
          <a:r>
            <a:rPr lang="da-DK" sz="1000" kern="1200" baseline="0">
              <a:solidFill>
                <a:sysClr val="windowText" lastClr="000000"/>
              </a:solidFill>
              <a:latin typeface="+mn-lt"/>
              <a:ea typeface="+mn-ea"/>
              <a:cs typeface="+mn-cs"/>
            </a:rPr>
            <a:t>. oktober 2015 blevet overflyttet til Styrelsen for International Rekruttering og Integration</a:t>
          </a:r>
          <a:r>
            <a:rPr lang="da-DK" sz="1000" kern="1200">
              <a:solidFill>
                <a:sysClr val="windowText" lastClr="000000"/>
              </a:solidFill>
              <a:latin typeface="+mn-lt"/>
              <a:ea typeface="+mn-ea"/>
              <a:cs typeface="+mn-cs"/>
            </a:rPr>
            <a:t>.</a:t>
          </a:r>
          <a:endParaRPr lang="da-DK" sz="1000">
            <a:solidFill>
              <a:sysClr val="windowText" lastClr="000000"/>
            </a:solidFill>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baseline="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baseline="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baseline="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baseline="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rgbClr val="FF0000"/>
            </a:solidFill>
            <a:latin typeface="+mn-lt"/>
            <a:ea typeface="+mn-ea"/>
            <a:cs typeface="+mn-cs"/>
          </a:endParaRPr>
        </a:p>
      </xdr:txBody>
    </xdr:sp>
    <xdr:clientData/>
  </xdr:twoCellAnchor>
  <xdr:twoCellAnchor>
    <xdr:from>
      <xdr:col>0</xdr:col>
      <xdr:colOff>9525</xdr:colOff>
      <xdr:row>6</xdr:row>
      <xdr:rowOff>38101</xdr:rowOff>
    </xdr:from>
    <xdr:to>
      <xdr:col>5</xdr:col>
      <xdr:colOff>161925</xdr:colOff>
      <xdr:row>12</xdr:row>
      <xdr:rowOff>180301</xdr:rowOff>
    </xdr:to>
    <xdr:sp macro="" textlink="">
      <xdr:nvSpPr>
        <xdr:cNvPr id="3" name="Afrundet rektangel 2"/>
        <xdr:cNvSpPr/>
      </xdr:nvSpPr>
      <xdr:spPr>
        <a:xfrm>
          <a:off x="9525" y="1066801"/>
          <a:ext cx="4069080" cy="1285200"/>
        </a:xfrm>
        <a:prstGeom prst="roundRect">
          <a:avLst/>
        </a:prstGeom>
        <a:solidFill>
          <a:schemeClr val="accent4">
            <a:lumMod val="20000"/>
            <a:lumOff val="8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180000" rIns="72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a:r>
            <a:rPr lang="da-DK" sz="1400" b="1">
              <a:solidFill>
                <a:sysClr val="windowText" lastClr="000000"/>
              </a:solidFill>
              <a:latin typeface="+mn-lt"/>
              <a:ea typeface="+mn-ea"/>
              <a:cs typeface="+mn-cs"/>
            </a:rPr>
            <a:t>Introduktion til erhvervsområdet</a:t>
          </a:r>
        </a:p>
        <a:p>
          <a:r>
            <a:rPr lang="da-DK" sz="1000" kern="1200">
              <a:solidFill>
                <a:sysClr val="windowText" lastClr="000000"/>
              </a:solidFill>
              <a:latin typeface="+mn-lt"/>
              <a:ea typeface="+mn-ea"/>
              <a:cs typeface="+mn-cs"/>
            </a:rPr>
            <a:t>Mange udlændinge kan uden videre bo og arbejde i Danmark. Nogle skal dog have opholds- og arbejdstilladelse. Muligheden for at arbejde i Danmark afhænger først og fremmest af udlændingens nationalitet og kvalifikationer. </a:t>
          </a:r>
          <a:br>
            <a:rPr lang="da-DK" sz="1000" kern="1200">
              <a:solidFill>
                <a:sysClr val="windowText" lastClr="000000"/>
              </a:solidFill>
              <a:latin typeface="+mn-lt"/>
              <a:ea typeface="+mn-ea"/>
              <a:cs typeface="+mn-cs"/>
            </a:rPr>
          </a:br>
          <a:endParaRPr lang="da-DK" sz="1000" i="1" u="sng" kern="1200">
            <a:solidFill>
              <a:schemeClr val="tx2">
                <a:lumMod val="75000"/>
              </a:schemeClr>
            </a:solidFill>
            <a:latin typeface="+mn-lt"/>
            <a:ea typeface="+mn-ea"/>
            <a:cs typeface="+mn-cs"/>
          </a:endParaRPr>
        </a:p>
      </xdr:txBody>
    </xdr:sp>
    <xdr:clientData/>
  </xdr:twoCellAnchor>
  <xdr:twoCellAnchor>
    <xdr:from>
      <xdr:col>5</xdr:col>
      <xdr:colOff>238125</xdr:colOff>
      <xdr:row>6</xdr:row>
      <xdr:rowOff>28575</xdr:rowOff>
    </xdr:from>
    <xdr:to>
      <xdr:col>14</xdr:col>
      <xdr:colOff>809625</xdr:colOff>
      <xdr:row>34</xdr:row>
      <xdr:rowOff>180975</xdr:rowOff>
    </xdr:to>
    <xdr:sp macro="" textlink="">
      <xdr:nvSpPr>
        <xdr:cNvPr id="4" name="Afrundet rektangel 3"/>
        <xdr:cNvSpPr/>
      </xdr:nvSpPr>
      <xdr:spPr>
        <a:xfrm>
          <a:off x="4154805" y="1057275"/>
          <a:ext cx="5524500" cy="5440680"/>
        </a:xfrm>
        <a:prstGeom prst="roundRect">
          <a:avLst/>
        </a:prstGeom>
        <a:solidFill>
          <a:schemeClr val="accent4">
            <a:lumMod val="20000"/>
            <a:lumOff val="8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72000" tIns="1152000" rIns="72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2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2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2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2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200" b="1" kern="1200">
              <a:solidFill>
                <a:sysClr val="windowText" lastClr="000000"/>
              </a:solidFill>
              <a:latin typeface="+mn-lt"/>
              <a:ea typeface="+mn-ea"/>
              <a:cs typeface="+mn-cs"/>
            </a:rPr>
            <a:t>Generelt for de seneste tal på erhvervsområdet</a:t>
          </a:r>
        </a:p>
        <a:p>
          <a:pPr rtl="0" eaLnBrk="1" latinLnBrk="0" hangingPunct="1"/>
          <a:r>
            <a:rPr lang="da-DK" sz="950" kern="1200">
              <a:solidFill>
                <a:sysClr val="windowText" lastClr="000000"/>
              </a:solidFill>
              <a:latin typeface="+mn-lt"/>
              <a:ea typeface="+mn-ea"/>
              <a:cs typeface="+mn-cs"/>
            </a:rPr>
            <a:t>Der er med virkning fra 1. januar 2015 gennemført en reform af international rekruttering (IR-reform),</a:t>
          </a:r>
          <a:r>
            <a:rPr lang="da-DK" sz="950" kern="1200" baseline="0">
              <a:solidFill>
                <a:sysClr val="windowText" lastClr="000000"/>
              </a:solidFill>
              <a:latin typeface="+mn-lt"/>
              <a:ea typeface="+mn-ea"/>
              <a:cs typeface="+mn-cs"/>
            </a:rPr>
            <a:t> som ændrede ved flere af opholdsordningerne til erhverv.  Nye ordninger kom til: Fast-track-ordningen, Etableringskort, Start-up og særlige kvalifikationer (førstnævnte dog pr. 1. april 2015). </a:t>
          </a:r>
        </a:p>
        <a:p>
          <a:pPr rtl="0" eaLnBrk="1" latinLnBrk="0" hangingPunct="1"/>
          <a:endParaRPr lang="da-DK" sz="950" kern="1200" baseline="0">
            <a:solidFill>
              <a:sysClr val="windowText" lastClr="000000"/>
            </a:solidFill>
            <a:latin typeface="+mn-lt"/>
            <a:ea typeface="+mn-ea"/>
            <a:cs typeface="+mn-cs"/>
          </a:endParaRPr>
        </a:p>
        <a:p>
          <a:pPr rtl="0" eaLnBrk="1" latinLnBrk="0" hangingPunct="1"/>
          <a:r>
            <a:rPr lang="da-DK" sz="950" kern="1200" baseline="0">
              <a:solidFill>
                <a:sysClr val="windowText" lastClr="000000"/>
              </a:solidFill>
              <a:latin typeface="+mn-lt"/>
              <a:ea typeface="+mn-ea"/>
              <a:cs typeface="+mn-cs"/>
            </a:rPr>
            <a:t>Andre opholdsgrundlag til erhverv blev afskaffet med IR-reformen: Øvrigt Lønarbejde og Selvstændigt erhvervsdrivende samt Koncernordningen (sidstnævnte dog pr. 1. april 2015) . Desuden blev Greencard-ordningen ændret med IR-reformen, og den er efterfølgende helt afskaffet pr. 10. juni 2016. </a:t>
          </a:r>
        </a:p>
        <a:p>
          <a:pPr rtl="0" eaLnBrk="1" latinLnBrk="0" hangingPunct="1"/>
          <a:endParaRPr lang="da-DK" sz="950" kern="1200" baseline="0">
            <a:solidFill>
              <a:sysClr val="windowText" lastClr="000000"/>
            </a:solidFill>
            <a:latin typeface="+mn-lt"/>
            <a:ea typeface="+mn-ea"/>
            <a:cs typeface="+mn-cs"/>
          </a:endParaRPr>
        </a:p>
        <a:p>
          <a:pPr rtl="0" eaLnBrk="1" latinLnBrk="0" hangingPunct="1"/>
          <a:r>
            <a:rPr lang="da-DK" sz="950" kern="1200" baseline="0">
              <a:solidFill>
                <a:sysClr val="windowText" lastClr="000000"/>
              </a:solidFill>
              <a:latin typeface="+mn-lt"/>
              <a:ea typeface="+mn-ea"/>
              <a:cs typeface="+mn-cs"/>
            </a:rPr>
            <a:t>For alle tilfælde gælder, at ansøgninger indgivet inden ændringsdatoen behandles efter de tidligere regler, også selvom afgørelse først træffes efter skæringsdatoen.  </a:t>
          </a:r>
        </a:p>
        <a:p>
          <a:pPr rtl="0" eaLnBrk="1" latinLnBrk="0" hangingPunct="1"/>
          <a:endParaRPr lang="da-DK" sz="950" kern="1200" baseline="0">
            <a:solidFill>
              <a:sysClr val="windowText" lastClr="000000"/>
            </a:solidFill>
            <a:latin typeface="+mn-lt"/>
            <a:ea typeface="+mn-ea"/>
            <a:cs typeface="+mn-cs"/>
          </a:endParaRPr>
        </a:p>
        <a:p>
          <a:pPr rtl="0" eaLnBrk="1" latinLnBrk="0" hangingPunct="1"/>
          <a:r>
            <a:rPr lang="da-DK" sz="950" kern="1200" baseline="0">
              <a:solidFill>
                <a:sysClr val="windowText" lastClr="000000"/>
              </a:solidFill>
              <a:latin typeface="+mn-lt"/>
              <a:ea typeface="+mn-ea"/>
              <a:cs typeface="+mn-cs"/>
            </a:rPr>
            <a:t>Andre opholdsgrundlag til erhverv har været nogenlunde uændrede over årene:  Beløbsordningen, Positivlisten, Forskere, Landbrug og Boreplatformsarbejdere. </a:t>
          </a:r>
        </a:p>
        <a:p>
          <a:pPr rtl="0" eaLnBrk="1" latinLnBrk="0" hangingPunct="1"/>
          <a:endParaRPr lang="da-DK" sz="940" kern="1200" baseline="0">
            <a:solidFill>
              <a:srgbClr val="FF0000"/>
            </a:solidFill>
            <a:latin typeface="+mn-lt"/>
            <a:ea typeface="+mn-ea"/>
            <a:cs typeface="+mn-cs"/>
          </a:endParaRPr>
        </a:p>
        <a:p>
          <a:pPr rtl="0" eaLnBrk="1" latinLnBrk="0" hangingPunct="1"/>
          <a:endParaRPr lang="da-DK" sz="940" kern="1200">
            <a:solidFill>
              <a:sysClr val="windowText" lastClr="000000"/>
            </a:solidFill>
            <a:latin typeface="+mn-lt"/>
            <a:ea typeface="+mn-ea"/>
            <a:cs typeface="+mn-cs"/>
          </a:endParaRPr>
        </a:p>
        <a:p>
          <a:pPr rtl="0" eaLnBrk="1" latinLnBrk="0" hangingPunct="1"/>
          <a:endParaRPr lang="da-DK" sz="940">
            <a:solidFill>
              <a:sysClr val="windowText" lastClr="000000"/>
            </a:solidFill>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9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900" b="0" kern="1200">
            <a:solidFill>
              <a:sysClr val="windowText" lastClr="000000"/>
            </a:solidFill>
            <a:latin typeface="+mn-lt"/>
            <a:ea typeface="+mn-ea"/>
            <a:cs typeface="+mn-cs"/>
          </a:endParaRPr>
        </a:p>
        <a:p>
          <a:pPr marL="0" indent="0" algn="l" defTabSz="914400" rtl="0" eaLnBrk="1" latinLnBrk="0" hangingPunct="1"/>
          <a:endParaRPr lang="da-DK" sz="1400" b="1" kern="1200">
            <a:solidFill>
              <a:sysClr val="windowText" lastClr="000000"/>
            </a:solidFill>
            <a:latin typeface="+mn-lt"/>
            <a:ea typeface="+mn-ea"/>
            <a:cs typeface="+mn-cs"/>
          </a:endParaRPr>
        </a:p>
        <a:p>
          <a:pPr marL="0" indent="0" algn="l" defTabSz="914400" rtl="0" eaLnBrk="1" latinLnBrk="0" hangingPunct="1"/>
          <a:endParaRPr lang="da-DK" sz="1400" b="1" kern="1200">
            <a:solidFill>
              <a:sysClr val="windowText" lastClr="000000"/>
            </a:solidFill>
            <a:latin typeface="+mn-lt"/>
            <a:ea typeface="+mn-ea"/>
            <a:cs typeface="+mn-cs"/>
          </a:endParaRPr>
        </a:p>
        <a:p>
          <a:pPr marL="0" indent="0" algn="l" defTabSz="914400" rtl="0" eaLnBrk="1" latinLnBrk="0" hangingPunct="1"/>
          <a:endParaRPr lang="da-DK" sz="1400" b="1" kern="1200">
            <a:solidFill>
              <a:sysClr val="windowText" lastClr="000000"/>
            </a:solidFill>
            <a:latin typeface="+mn-lt"/>
            <a:ea typeface="+mn-ea"/>
            <a:cs typeface="+mn-cs"/>
          </a:endParaRPr>
        </a:p>
      </xdr:txBody>
    </xdr:sp>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A1:R26"/>
  <sheetViews>
    <sheetView view="pageLayout" zoomScale="70" zoomScaleNormal="100" zoomScalePageLayoutView="70" workbookViewId="0">
      <selection activeCell="Q1" sqref="Q1:Q5"/>
    </sheetView>
  </sheetViews>
  <sheetFormatPr defaultColWidth="9.109375" defaultRowHeight="14.4" x14ac:dyDescent="0.3"/>
  <cols>
    <col min="1" max="14" width="9.109375" style="16"/>
    <col min="15" max="15" width="9.109375" style="16" customWidth="1"/>
    <col min="16" max="16384" width="9.109375" style="16"/>
  </cols>
  <sheetData>
    <row r="1" spans="1:18" ht="15" x14ac:dyDescent="0.25">
      <c r="P1" s="42" t="s">
        <v>261</v>
      </c>
      <c r="Q1" s="42" t="s">
        <v>350</v>
      </c>
      <c r="R1" s="42"/>
    </row>
    <row r="2" spans="1:18" x14ac:dyDescent="0.3">
      <c r="P2" s="42" t="s">
        <v>262</v>
      </c>
      <c r="Q2" s="42"/>
      <c r="R2" s="42"/>
    </row>
    <row r="3" spans="1:18" ht="15" customHeight="1" x14ac:dyDescent="0.3">
      <c r="D3" s="16" t="s">
        <v>10</v>
      </c>
      <c r="J3" s="18"/>
      <c r="K3" s="18"/>
      <c r="L3" s="18"/>
      <c r="P3" s="42" t="s">
        <v>263</v>
      </c>
      <c r="Q3" s="42"/>
      <c r="R3" s="42"/>
    </row>
    <row r="13" spans="1:18" x14ac:dyDescent="0.3">
      <c r="A13" s="1052" t="str">
        <f>"Tal på udlændingeområdet
  pr."&amp;" "&amp;Forside!Q1&amp;""</f>
        <v>Tal på udlændingeområdet
  pr. 30.09.2019</v>
      </c>
      <c r="B13" s="1052"/>
      <c r="C13" s="1052"/>
      <c r="D13" s="1052"/>
      <c r="E13" s="1052"/>
      <c r="F13" s="1052"/>
      <c r="G13" s="1052"/>
      <c r="H13" s="1052"/>
      <c r="I13" s="1052"/>
      <c r="J13" s="1052"/>
      <c r="K13" s="1052"/>
      <c r="L13" s="1052"/>
      <c r="M13" s="1052"/>
      <c r="N13" s="1052"/>
    </row>
    <row r="14" spans="1:18" ht="96" customHeight="1" x14ac:dyDescent="0.85">
      <c r="A14" s="1052"/>
      <c r="B14" s="1052"/>
      <c r="C14" s="1052"/>
      <c r="D14" s="1052"/>
      <c r="E14" s="1052"/>
      <c r="F14" s="1052"/>
      <c r="G14" s="1052"/>
      <c r="H14" s="1052"/>
      <c r="I14" s="1052"/>
      <c r="J14" s="1052"/>
      <c r="K14" s="1052"/>
      <c r="L14" s="1052"/>
      <c r="M14" s="1052"/>
      <c r="N14" s="1052"/>
      <c r="O14" s="126"/>
    </row>
    <row r="20" spans="1:15" ht="15" x14ac:dyDescent="0.25">
      <c r="A20" s="17"/>
      <c r="B20" s="17"/>
      <c r="C20" s="17"/>
      <c r="D20" s="17"/>
      <c r="E20" s="17"/>
      <c r="F20" s="17"/>
      <c r="G20" s="17"/>
      <c r="H20" s="17"/>
      <c r="I20" s="17"/>
      <c r="J20" s="17"/>
      <c r="K20" s="17"/>
      <c r="L20" s="17"/>
      <c r="M20" s="17"/>
      <c r="N20" s="17"/>
      <c r="O20" s="17"/>
    </row>
    <row r="21" spans="1:15" ht="15" customHeight="1" x14ac:dyDescent="0.25">
      <c r="A21" s="17"/>
      <c r="B21" s="17"/>
      <c r="O21" s="17"/>
    </row>
    <row r="22" spans="1:15" ht="15" customHeight="1" x14ac:dyDescent="0.25">
      <c r="A22" s="17"/>
      <c r="B22" s="204"/>
      <c r="O22" s="17"/>
    </row>
    <row r="23" spans="1:15" ht="28.5" customHeight="1" x14ac:dyDescent="0.25">
      <c r="A23" s="17"/>
      <c r="B23" s="204"/>
      <c r="N23" s="17"/>
      <c r="O23" s="17"/>
    </row>
    <row r="24" spans="1:15" ht="31.5" customHeight="1" x14ac:dyDescent="0.3">
      <c r="A24" s="1053" t="s">
        <v>253</v>
      </c>
      <c r="B24" s="1053"/>
      <c r="C24" s="1053"/>
      <c r="D24" s="1053"/>
      <c r="E24" s="1053"/>
      <c r="F24" s="1053"/>
      <c r="G24" s="1053"/>
      <c r="H24" s="1053"/>
      <c r="I24" s="1053"/>
      <c r="J24" s="1053"/>
      <c r="K24" s="1053"/>
      <c r="L24" s="1053"/>
      <c r="M24" s="1053"/>
      <c r="N24" s="1053"/>
      <c r="O24" s="304"/>
    </row>
    <row r="25" spans="1:15" ht="15" customHeight="1" x14ac:dyDescent="0.25">
      <c r="A25" s="1054"/>
      <c r="B25" s="1054"/>
      <c r="C25" s="1054"/>
      <c r="D25" s="1054"/>
      <c r="E25" s="1054"/>
      <c r="F25" s="1054"/>
      <c r="G25" s="1054"/>
      <c r="H25" s="1054"/>
      <c r="I25" s="1054"/>
      <c r="J25" s="1054"/>
      <c r="K25" s="1054"/>
      <c r="L25" s="1054"/>
      <c r="M25" s="1054"/>
      <c r="N25" s="1054"/>
      <c r="O25" s="34"/>
    </row>
    <row r="26" spans="1:15" ht="15" x14ac:dyDescent="0.25">
      <c r="A26" s="34"/>
      <c r="B26" s="34"/>
      <c r="C26" s="34"/>
      <c r="D26" s="34"/>
      <c r="E26" s="34"/>
      <c r="F26" s="34"/>
      <c r="G26" s="34"/>
      <c r="H26" s="34"/>
      <c r="I26" s="34"/>
      <c r="J26" s="34"/>
      <c r="K26" s="34"/>
      <c r="L26" s="34"/>
      <c r="M26" s="34"/>
      <c r="N26" s="34"/>
      <c r="O26" s="34"/>
    </row>
  </sheetData>
  <mergeCells count="3">
    <mergeCell ref="A13:N14"/>
    <mergeCell ref="A24:N24"/>
    <mergeCell ref="A25:N25"/>
  </mergeCells>
  <printOptions horizontalCentered="1"/>
  <pageMargins left="0.70866141732283472" right="0.51181102362204722" top="0.74803149606299213" bottom="0.74803149606299213" header="0.31496062992125984" footer="0"/>
  <pageSetup paperSize="9" scale="8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tabColor theme="3" tint="0.79998168889431442"/>
  </sheetPr>
  <dimension ref="A1:AE129"/>
  <sheetViews>
    <sheetView showGridLines="0" view="pageLayout" zoomScale="120" zoomScaleNormal="100" zoomScalePageLayoutView="120" workbookViewId="0">
      <selection activeCell="A11" sqref="A11"/>
    </sheetView>
  </sheetViews>
  <sheetFormatPr defaultRowHeight="14.4" x14ac:dyDescent="0.3"/>
  <cols>
    <col min="1" max="1" width="28.109375" customWidth="1"/>
    <col min="2" max="4" width="19" customWidth="1"/>
    <col min="5" max="5" width="20.44140625" customWidth="1"/>
    <col min="6" max="6" width="10" customWidth="1"/>
    <col min="11" max="19" width="9.109375" style="16"/>
  </cols>
  <sheetData>
    <row r="1" spans="1:31" s="16" customFormat="1" ht="11.25" customHeight="1" x14ac:dyDescent="0.3">
      <c r="A1" s="1138" t="s">
        <v>264</v>
      </c>
      <c r="B1" s="1138"/>
      <c r="C1" s="1138"/>
      <c r="D1" s="1138"/>
      <c r="E1"/>
      <c r="F1"/>
      <c r="G1"/>
      <c r="H1"/>
      <c r="I1"/>
      <c r="J1"/>
      <c r="T1"/>
      <c r="U1"/>
      <c r="V1"/>
      <c r="W1"/>
      <c r="X1"/>
      <c r="Y1"/>
      <c r="Z1"/>
      <c r="AA1"/>
      <c r="AB1"/>
      <c r="AC1"/>
      <c r="AD1"/>
      <c r="AE1"/>
    </row>
    <row r="2" spans="1:31" s="16" customFormat="1" ht="12" customHeight="1" x14ac:dyDescent="0.3">
      <c r="A2" s="1138"/>
      <c r="B2" s="1138"/>
      <c r="C2" s="1138"/>
      <c r="D2" s="1138"/>
      <c r="E2"/>
      <c r="F2"/>
      <c r="G2"/>
      <c r="H2"/>
      <c r="I2"/>
      <c r="J2"/>
      <c r="T2"/>
      <c r="U2"/>
      <c r="V2"/>
      <c r="W2"/>
      <c r="X2"/>
      <c r="Y2"/>
      <c r="Z2"/>
      <c r="AA2"/>
      <c r="AB2"/>
      <c r="AC2"/>
      <c r="AD2"/>
      <c r="AE2"/>
    </row>
    <row r="3" spans="1:31" ht="4.5" customHeight="1" x14ac:dyDescent="0.25">
      <c r="A3" s="17"/>
      <c r="B3" s="17"/>
      <c r="C3" s="17"/>
    </row>
    <row r="4" spans="1:31" x14ac:dyDescent="0.3">
      <c r="A4" s="297"/>
      <c r="B4" s="1144">
        <v>2018</v>
      </c>
      <c r="C4" s="1142" t="s">
        <v>352</v>
      </c>
      <c r="D4" s="1140" t="str">
        <f>"I alt 2019
pr."&amp;" "&amp;Forside!Q1&amp;""</f>
        <v>I alt 2019
pr. 30.09.2019</v>
      </c>
    </row>
    <row r="5" spans="1:31" s="16" customFormat="1" ht="11.25" customHeight="1" x14ac:dyDescent="0.3">
      <c r="A5" s="298" t="s">
        <v>139</v>
      </c>
      <c r="B5" s="1145"/>
      <c r="C5" s="1143"/>
      <c r="D5" s="1141"/>
      <c r="E5"/>
      <c r="F5"/>
      <c r="G5"/>
      <c r="H5"/>
      <c r="I5"/>
      <c r="J5"/>
      <c r="T5"/>
      <c r="U5"/>
      <c r="V5"/>
      <c r="W5"/>
      <c r="X5"/>
      <c r="Y5"/>
      <c r="Z5"/>
      <c r="AA5"/>
      <c r="AB5"/>
      <c r="AC5"/>
      <c r="AD5"/>
    </row>
    <row r="6" spans="1:31" s="16" customFormat="1" ht="12.75" customHeight="1" x14ac:dyDescent="0.25">
      <c r="A6" s="299" t="s">
        <v>195</v>
      </c>
      <c r="B6" s="724">
        <v>0</v>
      </c>
      <c r="C6" s="842">
        <v>0</v>
      </c>
      <c r="D6" s="842">
        <v>0</v>
      </c>
      <c r="G6" s="255"/>
      <c r="H6" s="255"/>
      <c r="I6" s="255"/>
      <c r="R6"/>
      <c r="S6"/>
      <c r="T6"/>
      <c r="U6"/>
      <c r="V6"/>
      <c r="W6"/>
      <c r="X6"/>
      <c r="Y6"/>
      <c r="Z6"/>
      <c r="AA6"/>
      <c r="AB6"/>
    </row>
    <row r="7" spans="1:31" s="16" customFormat="1" ht="12.75" customHeight="1" x14ac:dyDescent="0.3">
      <c r="A7" s="299" t="s">
        <v>196</v>
      </c>
      <c r="B7" s="846">
        <v>6</v>
      </c>
      <c r="C7" s="840">
        <v>0</v>
      </c>
      <c r="D7" s="840">
        <v>0</v>
      </c>
      <c r="G7" s="255"/>
      <c r="H7" s="255"/>
      <c r="I7" s="255"/>
      <c r="R7"/>
      <c r="S7"/>
      <c r="T7"/>
      <c r="U7"/>
      <c r="V7"/>
      <c r="W7"/>
      <c r="X7"/>
      <c r="Y7"/>
      <c r="Z7"/>
      <c r="AA7"/>
      <c r="AB7"/>
    </row>
    <row r="8" spans="1:31" s="16" customFormat="1" ht="12.75" customHeight="1" x14ac:dyDescent="0.25">
      <c r="A8" s="299" t="s">
        <v>197</v>
      </c>
      <c r="B8" s="846">
        <v>6</v>
      </c>
      <c r="C8" s="840">
        <v>0</v>
      </c>
      <c r="D8" s="840">
        <v>0</v>
      </c>
      <c r="G8" s="255"/>
      <c r="H8" s="255"/>
      <c r="I8" s="255"/>
      <c r="R8"/>
      <c r="S8"/>
      <c r="T8"/>
      <c r="U8"/>
      <c r="V8"/>
      <c r="W8"/>
      <c r="X8"/>
      <c r="Y8"/>
      <c r="Z8"/>
      <c r="AA8"/>
      <c r="AB8"/>
    </row>
    <row r="9" spans="1:31" s="16" customFormat="1" ht="12.75" customHeight="1" x14ac:dyDescent="0.25">
      <c r="A9" s="299" t="s">
        <v>198</v>
      </c>
      <c r="B9" s="846">
        <v>9</v>
      </c>
      <c r="C9" s="840">
        <v>0</v>
      </c>
      <c r="D9" s="840">
        <v>1</v>
      </c>
      <c r="E9" s="1029"/>
      <c r="F9" s="1029"/>
      <c r="G9" s="255"/>
      <c r="H9" s="255"/>
      <c r="I9" s="255"/>
      <c r="R9"/>
      <c r="S9"/>
      <c r="T9"/>
      <c r="U9"/>
      <c r="V9"/>
      <c r="W9"/>
      <c r="X9"/>
      <c r="Y9"/>
      <c r="Z9"/>
      <c r="AA9"/>
      <c r="AB9"/>
    </row>
    <row r="10" spans="1:31" s="16" customFormat="1" ht="12.75" customHeight="1" x14ac:dyDescent="0.3">
      <c r="A10" s="299" t="s">
        <v>199</v>
      </c>
      <c r="B10" s="846">
        <v>0</v>
      </c>
      <c r="C10" s="840">
        <v>0</v>
      </c>
      <c r="D10" s="840">
        <v>0</v>
      </c>
      <c r="G10" s="255"/>
      <c r="H10" s="1029"/>
      <c r="I10" s="255"/>
      <c r="R10"/>
      <c r="S10"/>
      <c r="T10"/>
      <c r="U10"/>
      <c r="V10"/>
      <c r="W10"/>
      <c r="X10"/>
      <c r="Y10"/>
      <c r="Z10"/>
      <c r="AA10"/>
      <c r="AB10"/>
    </row>
    <row r="11" spans="1:31" s="16" customFormat="1" ht="12.75" customHeight="1" x14ac:dyDescent="0.3">
      <c r="A11" s="299" t="s">
        <v>200</v>
      </c>
      <c r="B11" s="846">
        <v>4</v>
      </c>
      <c r="C11" s="840">
        <v>0</v>
      </c>
      <c r="D11" s="840">
        <v>0</v>
      </c>
      <c r="G11" s="255"/>
      <c r="H11" s="1029"/>
      <c r="I11" s="255"/>
      <c r="R11"/>
      <c r="S11"/>
      <c r="T11"/>
      <c r="U11"/>
      <c r="V11"/>
      <c r="W11"/>
      <c r="X11"/>
      <c r="Y11"/>
      <c r="Z11"/>
      <c r="AA11"/>
      <c r="AB11"/>
    </row>
    <row r="12" spans="1:31" s="16" customFormat="1" ht="12.75" customHeight="1" x14ac:dyDescent="0.25">
      <c r="A12" s="299" t="s">
        <v>201</v>
      </c>
      <c r="B12" s="846">
        <v>1</v>
      </c>
      <c r="C12" s="840">
        <v>0</v>
      </c>
      <c r="D12" s="840">
        <v>4</v>
      </c>
      <c r="E12" s="1029"/>
      <c r="F12" s="1029"/>
      <c r="G12" s="255"/>
      <c r="H12" s="1029"/>
      <c r="I12" s="255"/>
      <c r="R12"/>
      <c r="S12"/>
      <c r="T12"/>
      <c r="U12"/>
      <c r="V12"/>
      <c r="W12"/>
      <c r="X12"/>
      <c r="Y12"/>
      <c r="Z12"/>
      <c r="AA12"/>
      <c r="AB12"/>
    </row>
    <row r="13" spans="1:31" s="16" customFormat="1" ht="12.75" customHeight="1" x14ac:dyDescent="0.25">
      <c r="A13" s="299" t="s">
        <v>202</v>
      </c>
      <c r="B13" s="846">
        <v>3</v>
      </c>
      <c r="C13" s="840">
        <v>0</v>
      </c>
      <c r="D13" s="840">
        <v>2</v>
      </c>
      <c r="E13" s="1029"/>
      <c r="F13" s="1029"/>
      <c r="G13" s="255"/>
      <c r="H13" s="1029"/>
      <c r="I13" s="255"/>
      <c r="R13"/>
      <c r="S13"/>
      <c r="T13"/>
      <c r="U13"/>
      <c r="V13"/>
      <c r="W13"/>
      <c r="X13"/>
      <c r="Y13"/>
      <c r="Z13"/>
      <c r="AA13"/>
      <c r="AB13"/>
    </row>
    <row r="14" spans="1:31" s="16" customFormat="1" ht="12.75" customHeight="1" x14ac:dyDescent="0.25">
      <c r="A14" s="299" t="s">
        <v>203</v>
      </c>
      <c r="B14" s="846">
        <v>19</v>
      </c>
      <c r="C14" s="840">
        <v>0</v>
      </c>
      <c r="D14" s="840">
        <v>15</v>
      </c>
      <c r="E14" s="1029"/>
      <c r="F14" s="1029"/>
      <c r="G14" s="255"/>
      <c r="H14" s="1029"/>
      <c r="I14" s="255"/>
      <c r="R14"/>
      <c r="S14"/>
      <c r="T14"/>
      <c r="U14"/>
      <c r="V14"/>
      <c r="W14"/>
      <c r="X14"/>
      <c r="Y14"/>
      <c r="Z14"/>
      <c r="AA14"/>
      <c r="AB14"/>
    </row>
    <row r="15" spans="1:31" s="16" customFormat="1" ht="12.75" customHeight="1" x14ac:dyDescent="0.25">
      <c r="A15" s="299" t="s">
        <v>204</v>
      </c>
      <c r="B15" s="846">
        <v>14</v>
      </c>
      <c r="C15" s="840">
        <v>1</v>
      </c>
      <c r="D15" s="840">
        <v>7</v>
      </c>
      <c r="E15" s="1029"/>
      <c r="F15" s="1029"/>
      <c r="G15" s="255"/>
      <c r="H15" s="1029"/>
      <c r="I15" s="255"/>
      <c r="R15"/>
      <c r="S15"/>
      <c r="T15"/>
      <c r="U15"/>
      <c r="V15"/>
      <c r="W15"/>
      <c r="X15"/>
      <c r="Y15"/>
      <c r="Z15"/>
      <c r="AA15"/>
      <c r="AB15"/>
    </row>
    <row r="16" spans="1:31" s="16" customFormat="1" ht="12.75" customHeight="1" x14ac:dyDescent="0.3">
      <c r="A16" s="299" t="s">
        <v>205</v>
      </c>
      <c r="B16" s="846">
        <v>5</v>
      </c>
      <c r="C16" s="840">
        <v>2</v>
      </c>
      <c r="D16" s="840">
        <v>6</v>
      </c>
      <c r="E16" s="1029"/>
      <c r="F16" s="1029"/>
      <c r="G16" s="255"/>
      <c r="H16" s="1029"/>
      <c r="I16" s="255"/>
      <c r="R16"/>
      <c r="S16"/>
      <c r="T16"/>
      <c r="U16"/>
      <c r="V16"/>
      <c r="W16"/>
      <c r="X16"/>
      <c r="Y16"/>
      <c r="Z16"/>
      <c r="AA16"/>
      <c r="AB16"/>
    </row>
    <row r="17" spans="1:30" s="16" customFormat="1" ht="12.75" customHeight="1" x14ac:dyDescent="0.25">
      <c r="A17" s="299" t="s">
        <v>206</v>
      </c>
      <c r="B17" s="846">
        <v>21</v>
      </c>
      <c r="C17" s="840">
        <v>1</v>
      </c>
      <c r="D17" s="840">
        <v>9</v>
      </c>
      <c r="E17" s="1029"/>
      <c r="F17" s="1029"/>
      <c r="G17" s="255"/>
      <c r="H17" s="1029"/>
      <c r="I17" s="255"/>
      <c r="R17"/>
      <c r="S17"/>
      <c r="T17"/>
      <c r="U17"/>
      <c r="V17"/>
      <c r="W17"/>
      <c r="X17"/>
      <c r="Y17"/>
      <c r="Z17"/>
      <c r="AA17"/>
      <c r="AB17"/>
    </row>
    <row r="18" spans="1:30" s="16" customFormat="1" ht="12.75" customHeight="1" x14ac:dyDescent="0.25">
      <c r="A18" s="299" t="s">
        <v>207</v>
      </c>
      <c r="B18" s="846">
        <v>9</v>
      </c>
      <c r="C18" s="840">
        <v>1</v>
      </c>
      <c r="D18" s="840">
        <v>4</v>
      </c>
      <c r="E18" s="1029"/>
      <c r="F18" s="1029"/>
      <c r="G18" s="255"/>
      <c r="H18" s="1029"/>
      <c r="I18" s="255"/>
      <c r="R18"/>
      <c r="S18"/>
      <c r="T18"/>
      <c r="U18"/>
      <c r="V18"/>
      <c r="W18"/>
      <c r="X18"/>
      <c r="Y18"/>
      <c r="Z18"/>
      <c r="AA18"/>
      <c r="AB18"/>
    </row>
    <row r="19" spans="1:30" s="16" customFormat="1" ht="12.75" customHeight="1" x14ac:dyDescent="0.25">
      <c r="A19" s="299" t="s">
        <v>208</v>
      </c>
      <c r="B19" s="846">
        <v>2</v>
      </c>
      <c r="C19" s="840">
        <v>0</v>
      </c>
      <c r="D19" s="840">
        <v>1</v>
      </c>
      <c r="E19" s="1029"/>
      <c r="F19" s="1029"/>
      <c r="G19" s="255"/>
      <c r="H19" s="1029"/>
      <c r="I19" s="255"/>
      <c r="R19"/>
      <c r="S19"/>
      <c r="T19"/>
      <c r="U19"/>
      <c r="V19"/>
      <c r="W19"/>
      <c r="X19"/>
      <c r="Y19"/>
      <c r="Z19"/>
      <c r="AA19"/>
      <c r="AB19"/>
    </row>
    <row r="20" spans="1:30" s="16" customFormat="1" ht="12.75" customHeight="1" x14ac:dyDescent="0.25">
      <c r="A20" s="299" t="s">
        <v>209</v>
      </c>
      <c r="B20" s="846">
        <v>11</v>
      </c>
      <c r="C20" s="840">
        <v>0</v>
      </c>
      <c r="D20" s="840">
        <v>2</v>
      </c>
      <c r="E20" s="1029"/>
      <c r="F20" s="1029"/>
      <c r="G20" s="255"/>
      <c r="H20" s="1029"/>
      <c r="I20" s="255"/>
      <c r="J20" s="255"/>
      <c r="K20" s="255"/>
      <c r="T20"/>
      <c r="U20"/>
      <c r="V20"/>
      <c r="W20"/>
      <c r="X20"/>
      <c r="Y20"/>
      <c r="Z20"/>
      <c r="AA20"/>
      <c r="AB20"/>
      <c r="AC20"/>
      <c r="AD20"/>
    </row>
    <row r="21" spans="1:30" s="16" customFormat="1" ht="12.75" customHeight="1" x14ac:dyDescent="0.3">
      <c r="A21" s="299" t="s">
        <v>210</v>
      </c>
      <c r="B21" s="846">
        <v>6</v>
      </c>
      <c r="C21" s="840">
        <v>0</v>
      </c>
      <c r="D21" s="840">
        <v>0</v>
      </c>
      <c r="G21" s="562"/>
      <c r="H21" s="1029"/>
      <c r="I21" s="562"/>
      <c r="J21" s="562"/>
      <c r="K21" s="562"/>
      <c r="T21"/>
      <c r="U21"/>
      <c r="V21"/>
      <c r="W21"/>
      <c r="X21"/>
      <c r="Y21"/>
      <c r="Z21"/>
      <c r="AA21"/>
      <c r="AB21"/>
      <c r="AC21"/>
      <c r="AD21"/>
    </row>
    <row r="22" spans="1:30" s="16" customFormat="1" ht="12.75" customHeight="1" x14ac:dyDescent="0.3">
      <c r="A22" s="299" t="s">
        <v>211</v>
      </c>
      <c r="B22" s="846">
        <v>1</v>
      </c>
      <c r="C22" s="840">
        <v>0</v>
      </c>
      <c r="D22" s="840">
        <v>3</v>
      </c>
      <c r="E22" s="1029"/>
      <c r="F22" s="1029"/>
      <c r="G22" s="562"/>
      <c r="H22" s="1029"/>
      <c r="I22" s="562"/>
      <c r="J22" s="562"/>
      <c r="K22" s="562"/>
      <c r="T22"/>
      <c r="U22"/>
      <c r="V22"/>
      <c r="W22"/>
      <c r="X22"/>
      <c r="Y22"/>
      <c r="Z22"/>
      <c r="AA22"/>
      <c r="AB22"/>
      <c r="AC22"/>
      <c r="AD22"/>
    </row>
    <row r="23" spans="1:30" s="16" customFormat="1" ht="12.75" customHeight="1" x14ac:dyDescent="0.25">
      <c r="A23" s="299" t="s">
        <v>212</v>
      </c>
      <c r="B23" s="846">
        <v>2</v>
      </c>
      <c r="C23" s="840">
        <v>0</v>
      </c>
      <c r="D23" s="840">
        <v>2</v>
      </c>
      <c r="E23" s="1029"/>
      <c r="F23" s="1029"/>
      <c r="G23" s="562"/>
      <c r="H23" s="1029"/>
      <c r="I23" s="562"/>
      <c r="J23" s="562"/>
      <c r="K23" s="562"/>
      <c r="T23"/>
      <c r="U23"/>
      <c r="V23"/>
      <c r="W23"/>
      <c r="X23"/>
      <c r="Y23"/>
      <c r="Z23"/>
      <c r="AA23"/>
      <c r="AB23"/>
      <c r="AC23"/>
      <c r="AD23"/>
    </row>
    <row r="24" spans="1:30" s="16" customFormat="1" ht="12.75" customHeight="1" x14ac:dyDescent="0.3">
      <c r="A24" s="300" t="s">
        <v>213</v>
      </c>
      <c r="B24" s="846">
        <v>5</v>
      </c>
      <c r="C24" s="840">
        <v>0</v>
      </c>
      <c r="D24" s="840">
        <v>7</v>
      </c>
      <c r="E24" s="1029"/>
      <c r="F24" s="1029"/>
      <c r="G24" s="562"/>
      <c r="H24" s="1029"/>
      <c r="I24" s="562"/>
      <c r="J24" s="562"/>
      <c r="K24" s="562"/>
      <c r="T24"/>
      <c r="U24"/>
      <c r="V24"/>
      <c r="W24"/>
      <c r="X24"/>
      <c r="Y24"/>
      <c r="Z24"/>
      <c r="AA24"/>
      <c r="AB24"/>
      <c r="AC24"/>
      <c r="AD24"/>
    </row>
    <row r="25" spans="1:30" s="16" customFormat="1" ht="12.75" customHeight="1" x14ac:dyDescent="0.3">
      <c r="A25" s="300" t="s">
        <v>214</v>
      </c>
      <c r="B25" s="846">
        <v>7</v>
      </c>
      <c r="C25" s="840">
        <v>2</v>
      </c>
      <c r="D25" s="840">
        <v>4</v>
      </c>
      <c r="E25" s="1029"/>
      <c r="F25" s="1029"/>
      <c r="G25" s="562"/>
      <c r="H25" s="1029"/>
      <c r="I25" s="562"/>
      <c r="J25" s="562"/>
      <c r="K25" s="562"/>
      <c r="T25"/>
      <c r="U25"/>
      <c r="V25"/>
      <c r="W25"/>
      <c r="X25"/>
      <c r="Y25"/>
      <c r="Z25"/>
      <c r="AA25"/>
      <c r="AB25"/>
      <c r="AC25"/>
      <c r="AD25"/>
    </row>
    <row r="26" spans="1:30" s="16" customFormat="1" ht="12.75" customHeight="1" x14ac:dyDescent="0.3">
      <c r="A26" s="300" t="s">
        <v>215</v>
      </c>
      <c r="B26" s="844">
        <v>0</v>
      </c>
      <c r="C26" s="840">
        <v>0</v>
      </c>
      <c r="D26" s="840">
        <v>0</v>
      </c>
      <c r="G26" s="562"/>
      <c r="H26" s="1029"/>
      <c r="I26" s="562"/>
      <c r="J26" s="562"/>
      <c r="K26" s="562"/>
      <c r="T26"/>
      <c r="U26"/>
      <c r="V26"/>
      <c r="W26"/>
      <c r="X26"/>
      <c r="Y26"/>
      <c r="Z26"/>
      <c r="AA26"/>
      <c r="AB26"/>
      <c r="AC26"/>
      <c r="AD26"/>
    </row>
    <row r="27" spans="1:30" s="16" customFormat="1" ht="12.75" customHeight="1" x14ac:dyDescent="0.3">
      <c r="A27" s="300" t="s">
        <v>216</v>
      </c>
      <c r="B27" s="844">
        <v>6</v>
      </c>
      <c r="C27" s="840">
        <v>0</v>
      </c>
      <c r="D27" s="840">
        <v>3</v>
      </c>
      <c r="E27" s="1030"/>
      <c r="F27" s="1028"/>
      <c r="G27" s="562"/>
      <c r="H27" s="1029"/>
      <c r="I27" s="562"/>
      <c r="J27" s="562"/>
      <c r="K27" s="562"/>
      <c r="T27"/>
      <c r="U27"/>
      <c r="V27"/>
      <c r="W27"/>
      <c r="X27"/>
      <c r="Y27"/>
      <c r="Z27"/>
      <c r="AA27"/>
      <c r="AB27"/>
      <c r="AC27"/>
      <c r="AD27"/>
    </row>
    <row r="28" spans="1:30" s="16" customFormat="1" ht="12.75" customHeight="1" x14ac:dyDescent="0.3">
      <c r="A28" s="299" t="s">
        <v>217</v>
      </c>
      <c r="B28" s="846">
        <v>0</v>
      </c>
      <c r="C28" s="840">
        <v>0</v>
      </c>
      <c r="D28" s="840">
        <v>0</v>
      </c>
      <c r="G28" s="562"/>
      <c r="H28" s="1029"/>
      <c r="I28" s="562"/>
      <c r="J28" s="562"/>
      <c r="K28" s="562"/>
      <c r="T28"/>
      <c r="U28"/>
      <c r="V28"/>
      <c r="W28"/>
      <c r="X28"/>
      <c r="Y28"/>
      <c r="Z28"/>
      <c r="AA28"/>
      <c r="AB28"/>
      <c r="AC28"/>
      <c r="AD28"/>
    </row>
    <row r="29" spans="1:30" s="16" customFormat="1" ht="12.75" customHeight="1" x14ac:dyDescent="0.3">
      <c r="A29" s="300" t="s">
        <v>218</v>
      </c>
      <c r="B29" s="844">
        <v>84</v>
      </c>
      <c r="C29" s="840">
        <v>5</v>
      </c>
      <c r="D29" s="840">
        <v>66</v>
      </c>
      <c r="E29" s="1030"/>
      <c r="F29" s="1030"/>
      <c r="G29" s="562"/>
      <c r="H29" s="1029"/>
      <c r="I29" s="562"/>
      <c r="J29" s="562"/>
      <c r="K29" s="562"/>
      <c r="T29"/>
      <c r="U29"/>
      <c r="V29"/>
      <c r="W29"/>
      <c r="X29"/>
      <c r="Y29"/>
      <c r="Z29"/>
      <c r="AA29"/>
      <c r="AB29"/>
      <c r="AC29"/>
      <c r="AD29"/>
    </row>
    <row r="30" spans="1:30" s="16" customFormat="1" ht="12.75" customHeight="1" x14ac:dyDescent="0.3">
      <c r="A30" s="300" t="s">
        <v>219</v>
      </c>
      <c r="B30" s="844">
        <v>15</v>
      </c>
      <c r="C30" s="840">
        <v>0</v>
      </c>
      <c r="D30" s="840">
        <v>2</v>
      </c>
      <c r="E30" s="1030"/>
      <c r="F30" s="1030"/>
      <c r="G30" s="562"/>
      <c r="H30" s="1029"/>
      <c r="I30" s="562"/>
      <c r="J30" s="562"/>
      <c r="K30" s="562"/>
      <c r="T30"/>
      <c r="U30"/>
      <c r="V30"/>
      <c r="W30"/>
      <c r="X30"/>
      <c r="Y30"/>
      <c r="Z30"/>
      <c r="AA30"/>
      <c r="AB30"/>
      <c r="AC30"/>
      <c r="AD30"/>
    </row>
    <row r="31" spans="1:30" s="16" customFormat="1" ht="12.75" customHeight="1" x14ac:dyDescent="0.3">
      <c r="A31" s="299" t="s">
        <v>220</v>
      </c>
      <c r="B31" s="844">
        <v>8</v>
      </c>
      <c r="C31" s="840">
        <v>0</v>
      </c>
      <c r="D31" s="840">
        <v>6</v>
      </c>
      <c r="E31" s="1030"/>
      <c r="F31" s="1030"/>
      <c r="G31" s="562"/>
      <c r="H31" s="1029"/>
      <c r="I31" s="562"/>
      <c r="J31" s="562"/>
      <c r="K31" s="562"/>
      <c r="T31"/>
      <c r="U31"/>
      <c r="V31"/>
      <c r="W31"/>
      <c r="X31"/>
      <c r="Y31"/>
      <c r="Z31"/>
      <c r="AA31"/>
      <c r="AB31"/>
      <c r="AC31"/>
      <c r="AD31"/>
    </row>
    <row r="32" spans="1:30" s="16" customFormat="1" ht="12.75" customHeight="1" x14ac:dyDescent="0.3">
      <c r="A32" s="299" t="s">
        <v>221</v>
      </c>
      <c r="B32" s="844">
        <v>3</v>
      </c>
      <c r="C32" s="840">
        <v>0</v>
      </c>
      <c r="D32" s="840">
        <v>1</v>
      </c>
      <c r="E32" s="1030"/>
      <c r="F32" s="1030"/>
      <c r="G32" s="562"/>
      <c r="H32" s="1029"/>
      <c r="I32" s="562"/>
      <c r="J32" s="562"/>
      <c r="K32" s="562"/>
      <c r="T32"/>
      <c r="U32"/>
      <c r="V32"/>
      <c r="W32"/>
      <c r="X32"/>
      <c r="Y32"/>
      <c r="Z32"/>
      <c r="AA32"/>
      <c r="AB32"/>
      <c r="AC32"/>
      <c r="AD32"/>
    </row>
    <row r="33" spans="1:30" s="16" customFormat="1" ht="12.75" customHeight="1" x14ac:dyDescent="0.3">
      <c r="A33" s="299" t="s">
        <v>222</v>
      </c>
      <c r="B33" s="844">
        <v>6</v>
      </c>
      <c r="C33" s="840">
        <v>0</v>
      </c>
      <c r="D33" s="840">
        <v>0</v>
      </c>
      <c r="E33" s="562"/>
      <c r="F33" s="562"/>
      <c r="G33" s="562"/>
      <c r="H33" s="562"/>
      <c r="I33" s="562"/>
      <c r="J33" s="562"/>
      <c r="K33" s="562"/>
      <c r="T33"/>
      <c r="U33"/>
      <c r="V33"/>
      <c r="W33"/>
      <c r="X33"/>
      <c r="Y33"/>
      <c r="Z33"/>
      <c r="AA33"/>
      <c r="AB33"/>
      <c r="AC33"/>
      <c r="AD33"/>
    </row>
    <row r="34" spans="1:30" ht="12.75" customHeight="1" x14ac:dyDescent="0.3">
      <c r="A34" s="301" t="s">
        <v>223</v>
      </c>
      <c r="B34" s="847">
        <v>0</v>
      </c>
      <c r="C34" s="843">
        <v>0</v>
      </c>
      <c r="D34" s="843">
        <v>0</v>
      </c>
      <c r="E34" s="562"/>
      <c r="F34" s="562"/>
      <c r="G34" s="562"/>
      <c r="H34" s="562"/>
      <c r="I34" s="562"/>
      <c r="J34" s="562"/>
      <c r="K34" s="562"/>
    </row>
    <row r="35" spans="1:30" ht="15" customHeight="1" x14ac:dyDescent="0.3">
      <c r="A35" s="302" t="s">
        <v>224</v>
      </c>
      <c r="B35" s="726">
        <v>253</v>
      </c>
      <c r="C35" s="725">
        <f>SUM(C6:C34)</f>
        <v>12</v>
      </c>
      <c r="D35" s="725">
        <f>SUM(D6:D34)</f>
        <v>145</v>
      </c>
      <c r="E35" s="562"/>
      <c r="F35" s="562"/>
      <c r="G35" s="562"/>
      <c r="H35" s="562"/>
      <c r="I35" s="562"/>
      <c r="J35" s="562"/>
      <c r="K35" s="562"/>
    </row>
    <row r="36" spans="1:30" ht="12.75" customHeight="1" x14ac:dyDescent="0.3">
      <c r="A36" s="299" t="s">
        <v>225</v>
      </c>
      <c r="B36" s="844">
        <v>4</v>
      </c>
      <c r="C36" s="842">
        <v>0</v>
      </c>
      <c r="D36" s="842">
        <v>2</v>
      </c>
      <c r="E36" s="1030"/>
      <c r="F36" s="1030"/>
      <c r="G36" s="562"/>
      <c r="H36" s="562"/>
      <c r="I36" s="16"/>
      <c r="J36" s="16"/>
      <c r="Q36"/>
      <c r="R36"/>
      <c r="S36"/>
    </row>
    <row r="37" spans="1:30" ht="12.75" customHeight="1" x14ac:dyDescent="0.3">
      <c r="A37" s="299" t="s">
        <v>226</v>
      </c>
      <c r="B37" s="844">
        <v>7</v>
      </c>
      <c r="C37" s="840">
        <v>4</v>
      </c>
      <c r="D37" s="840">
        <v>7</v>
      </c>
      <c r="E37" s="1030"/>
      <c r="F37" s="1030"/>
      <c r="G37" s="562"/>
      <c r="H37" s="1030"/>
      <c r="I37" s="16"/>
      <c r="J37" s="16"/>
      <c r="Q37"/>
      <c r="R37"/>
      <c r="S37"/>
    </row>
    <row r="38" spans="1:30" s="16" customFormat="1" ht="12.75" customHeight="1" x14ac:dyDescent="0.3">
      <c r="A38" s="300" t="s">
        <v>227</v>
      </c>
      <c r="B38" s="844">
        <v>13</v>
      </c>
      <c r="C38" s="840">
        <v>0</v>
      </c>
      <c r="D38" s="840">
        <v>2</v>
      </c>
      <c r="E38" s="1030"/>
      <c r="F38" s="1030"/>
      <c r="G38" s="562"/>
      <c r="H38" s="1030"/>
      <c r="Q38"/>
      <c r="R38"/>
      <c r="S38"/>
      <c r="T38"/>
      <c r="U38"/>
      <c r="V38"/>
      <c r="W38"/>
      <c r="X38"/>
      <c r="Y38"/>
      <c r="Z38"/>
      <c r="AA38"/>
    </row>
    <row r="39" spans="1:30" s="16" customFormat="1" ht="12.75" customHeight="1" x14ac:dyDescent="0.3">
      <c r="A39" s="300" t="s">
        <v>228</v>
      </c>
      <c r="B39" s="844">
        <v>19</v>
      </c>
      <c r="C39" s="840">
        <v>0</v>
      </c>
      <c r="D39" s="840">
        <v>0</v>
      </c>
      <c r="G39" s="562"/>
      <c r="H39" s="1030"/>
      <c r="Q39"/>
      <c r="R39"/>
      <c r="S39"/>
      <c r="T39"/>
      <c r="U39"/>
      <c r="V39"/>
      <c r="W39"/>
      <c r="X39"/>
      <c r="Y39"/>
      <c r="Z39"/>
      <c r="AA39"/>
    </row>
    <row r="40" spans="1:30" s="16" customFormat="1" ht="12.75" customHeight="1" x14ac:dyDescent="0.3">
      <c r="A40" s="300" t="s">
        <v>229</v>
      </c>
      <c r="B40" s="844">
        <v>6</v>
      </c>
      <c r="C40" s="840">
        <v>1</v>
      </c>
      <c r="D40" s="840">
        <v>1</v>
      </c>
      <c r="E40" s="1030"/>
      <c r="F40" s="1030"/>
      <c r="G40" s="562"/>
      <c r="H40" s="1030"/>
      <c r="Q40"/>
      <c r="R40"/>
      <c r="S40"/>
      <c r="T40"/>
      <c r="U40"/>
      <c r="V40"/>
      <c r="W40"/>
      <c r="X40"/>
      <c r="Y40"/>
      <c r="Z40"/>
      <c r="AA40"/>
    </row>
    <row r="41" spans="1:30" s="16" customFormat="1" ht="12.75" customHeight="1" x14ac:dyDescent="0.3">
      <c r="A41" s="300" t="s">
        <v>230</v>
      </c>
      <c r="B41" s="844">
        <v>7</v>
      </c>
      <c r="C41" s="840">
        <v>0</v>
      </c>
      <c r="D41" s="840">
        <v>2</v>
      </c>
      <c r="E41" s="1030"/>
      <c r="F41" s="1030"/>
      <c r="G41" s="562"/>
      <c r="H41" s="1030"/>
      <c r="Q41"/>
      <c r="R41"/>
      <c r="S41"/>
      <c r="T41"/>
      <c r="U41"/>
      <c r="V41"/>
      <c r="W41"/>
      <c r="X41"/>
      <c r="Y41"/>
      <c r="Z41"/>
      <c r="AA41"/>
    </row>
    <row r="42" spans="1:30" s="16" customFormat="1" ht="12.75" customHeight="1" x14ac:dyDescent="0.3">
      <c r="A42" s="300" t="s">
        <v>231</v>
      </c>
      <c r="B42" s="845">
        <v>1</v>
      </c>
      <c r="C42" s="840">
        <v>0</v>
      </c>
      <c r="D42" s="840">
        <v>4</v>
      </c>
      <c r="E42" s="1030"/>
      <c r="F42" s="1030"/>
      <c r="G42" s="562"/>
      <c r="H42" s="1030"/>
      <c r="Q42"/>
      <c r="R42"/>
      <c r="S42"/>
      <c r="T42"/>
      <c r="U42"/>
      <c r="V42"/>
      <c r="W42"/>
      <c r="X42"/>
      <c r="Y42"/>
      <c r="Z42"/>
      <c r="AA42"/>
    </row>
    <row r="43" spans="1:30" s="16" customFormat="1" ht="12.75" customHeight="1" x14ac:dyDescent="0.3">
      <c r="A43" s="300" t="s">
        <v>232</v>
      </c>
      <c r="B43" s="845">
        <v>6</v>
      </c>
      <c r="C43" s="840">
        <v>0</v>
      </c>
      <c r="D43" s="840">
        <v>1</v>
      </c>
      <c r="E43" s="1030"/>
      <c r="F43" s="1030"/>
      <c r="G43" s="562"/>
      <c r="H43" s="1030"/>
      <c r="I43" s="562"/>
      <c r="J43" s="562"/>
      <c r="K43" s="562"/>
      <c r="T43"/>
      <c r="U43"/>
      <c r="V43"/>
      <c r="W43"/>
      <c r="X43"/>
      <c r="Y43"/>
      <c r="Z43"/>
      <c r="AA43"/>
      <c r="AB43"/>
      <c r="AC43"/>
      <c r="AD43"/>
    </row>
    <row r="44" spans="1:30" s="16" customFormat="1" ht="12.75" customHeight="1" x14ac:dyDescent="0.3">
      <c r="A44" s="300" t="s">
        <v>233</v>
      </c>
      <c r="B44" s="845">
        <v>17</v>
      </c>
      <c r="C44" s="840">
        <v>0</v>
      </c>
      <c r="D44" s="840">
        <v>0</v>
      </c>
      <c r="G44" s="562"/>
      <c r="H44" s="1030"/>
      <c r="I44" s="562"/>
      <c r="J44" s="562"/>
      <c r="K44" s="562"/>
      <c r="T44"/>
      <c r="U44"/>
      <c r="V44"/>
      <c r="W44"/>
      <c r="X44"/>
      <c r="Y44"/>
      <c r="Z44"/>
      <c r="AA44"/>
      <c r="AB44"/>
      <c r="AC44"/>
      <c r="AD44"/>
    </row>
    <row r="45" spans="1:30" s="16" customFormat="1" ht="12.75" customHeight="1" x14ac:dyDescent="0.3">
      <c r="A45" s="300" t="s">
        <v>234</v>
      </c>
      <c r="B45" s="845">
        <v>5</v>
      </c>
      <c r="C45" s="840">
        <v>0</v>
      </c>
      <c r="D45" s="840">
        <v>0</v>
      </c>
      <c r="G45" s="562"/>
      <c r="H45" s="1030"/>
      <c r="I45" s="562"/>
      <c r="J45" s="562"/>
      <c r="K45" s="562"/>
      <c r="T45"/>
      <c r="U45"/>
      <c r="V45"/>
      <c r="W45"/>
      <c r="X45"/>
      <c r="Y45"/>
      <c r="Z45"/>
      <c r="AA45"/>
      <c r="AB45"/>
      <c r="AC45"/>
      <c r="AD45"/>
    </row>
    <row r="46" spans="1:30" s="16" customFormat="1" ht="12.75" customHeight="1" x14ac:dyDescent="0.3">
      <c r="A46" s="300" t="s">
        <v>235</v>
      </c>
      <c r="B46" s="845">
        <v>6</v>
      </c>
      <c r="C46" s="840">
        <v>0</v>
      </c>
      <c r="D46" s="840">
        <v>1</v>
      </c>
      <c r="E46" s="1030"/>
      <c r="F46" s="1030"/>
      <c r="G46" s="562"/>
      <c r="H46" s="1030"/>
      <c r="I46" s="562"/>
      <c r="J46" s="562"/>
      <c r="K46" s="562"/>
      <c r="T46"/>
      <c r="U46"/>
      <c r="V46"/>
      <c r="W46"/>
      <c r="X46"/>
      <c r="Y46"/>
      <c r="Z46"/>
      <c r="AA46"/>
      <c r="AB46"/>
      <c r="AC46"/>
      <c r="AD46"/>
    </row>
    <row r="47" spans="1:30" s="16" customFormat="1" ht="12.75" customHeight="1" x14ac:dyDescent="0.3">
      <c r="A47" s="300" t="s">
        <v>236</v>
      </c>
      <c r="B47" s="845">
        <v>14</v>
      </c>
      <c r="C47" s="840">
        <v>0</v>
      </c>
      <c r="D47" s="840">
        <v>15</v>
      </c>
      <c r="E47" s="1030"/>
      <c r="F47" s="1030"/>
      <c r="G47" s="562"/>
      <c r="H47" s="1030"/>
      <c r="I47" s="562"/>
      <c r="J47" s="562"/>
      <c r="K47" s="562"/>
      <c r="T47"/>
      <c r="U47"/>
      <c r="V47"/>
      <c r="W47"/>
      <c r="X47"/>
      <c r="Y47"/>
      <c r="Z47"/>
      <c r="AA47"/>
      <c r="AB47"/>
      <c r="AC47"/>
      <c r="AD47"/>
    </row>
    <row r="48" spans="1:30" s="16" customFormat="1" ht="12.75" customHeight="1" x14ac:dyDescent="0.3">
      <c r="A48" s="300" t="s">
        <v>237</v>
      </c>
      <c r="B48" s="845">
        <v>10</v>
      </c>
      <c r="C48" s="840">
        <v>1</v>
      </c>
      <c r="D48" s="840">
        <v>9</v>
      </c>
      <c r="E48" s="1030"/>
      <c r="F48" s="1030"/>
      <c r="G48" s="562"/>
      <c r="H48" s="1030"/>
      <c r="I48" s="562"/>
      <c r="J48" s="562"/>
      <c r="K48" s="562"/>
      <c r="T48"/>
      <c r="U48"/>
      <c r="V48"/>
      <c r="W48"/>
      <c r="X48"/>
      <c r="Y48"/>
      <c r="Z48"/>
      <c r="AA48"/>
      <c r="AB48"/>
      <c r="AC48"/>
      <c r="AD48"/>
    </row>
    <row r="49" spans="1:30" s="16" customFormat="1" ht="12.75" customHeight="1" x14ac:dyDescent="0.3">
      <c r="A49" s="300" t="s">
        <v>238</v>
      </c>
      <c r="B49" s="845">
        <v>4</v>
      </c>
      <c r="C49" s="840">
        <v>0</v>
      </c>
      <c r="D49" s="840">
        <v>5</v>
      </c>
      <c r="E49" s="1030"/>
      <c r="F49" s="1030"/>
      <c r="G49" s="562"/>
      <c r="H49" s="1030"/>
      <c r="I49" s="562"/>
      <c r="J49" s="562"/>
      <c r="K49" s="562"/>
      <c r="T49"/>
      <c r="U49"/>
      <c r="V49"/>
      <c r="W49"/>
      <c r="X49"/>
      <c r="Y49"/>
      <c r="Z49"/>
      <c r="AA49"/>
      <c r="AB49"/>
      <c r="AC49"/>
      <c r="AD49"/>
    </row>
    <row r="50" spans="1:30" s="16" customFormat="1" ht="12.75" customHeight="1" x14ac:dyDescent="0.3">
      <c r="A50" s="300" t="s">
        <v>239</v>
      </c>
      <c r="B50" s="845">
        <v>5</v>
      </c>
      <c r="C50" s="840">
        <v>0</v>
      </c>
      <c r="D50" s="840">
        <v>7</v>
      </c>
      <c r="E50" s="1030"/>
      <c r="F50" s="1030"/>
      <c r="G50" s="562"/>
      <c r="H50" s="1030"/>
      <c r="I50" s="562"/>
      <c r="J50" s="562"/>
      <c r="K50" s="562"/>
      <c r="T50"/>
      <c r="U50"/>
      <c r="V50"/>
      <c r="W50"/>
      <c r="X50"/>
      <c r="Y50"/>
      <c r="Z50"/>
      <c r="AA50"/>
      <c r="AB50"/>
      <c r="AC50"/>
      <c r="AD50"/>
    </row>
    <row r="51" spans="1:30" s="16" customFormat="1" ht="12.75" customHeight="1" x14ac:dyDescent="0.3">
      <c r="A51" s="299" t="s">
        <v>240</v>
      </c>
      <c r="B51" s="845">
        <v>3</v>
      </c>
      <c r="C51" s="840">
        <v>0</v>
      </c>
      <c r="D51" s="840">
        <v>4</v>
      </c>
      <c r="E51" s="1030"/>
      <c r="F51" s="1030"/>
      <c r="G51"/>
      <c r="H51" s="1030"/>
      <c r="I51"/>
      <c r="J51"/>
      <c r="T51"/>
      <c r="U51"/>
      <c r="V51"/>
      <c r="W51"/>
      <c r="X51"/>
      <c r="Y51"/>
      <c r="Z51"/>
      <c r="AA51"/>
      <c r="AB51"/>
      <c r="AC51"/>
      <c r="AD51"/>
    </row>
    <row r="52" spans="1:30" s="16" customFormat="1" ht="12.75" customHeight="1" x14ac:dyDescent="0.3">
      <c r="A52" s="299" t="s">
        <v>241</v>
      </c>
      <c r="B52" s="845">
        <v>10</v>
      </c>
      <c r="C52" s="840">
        <v>1</v>
      </c>
      <c r="D52" s="840">
        <v>2</v>
      </c>
      <c r="E52" s="1030"/>
      <c r="F52" s="1030"/>
      <c r="G52"/>
      <c r="H52" s="1030"/>
      <c r="I52"/>
      <c r="J52"/>
      <c r="T52"/>
      <c r="U52"/>
      <c r="V52"/>
      <c r="W52"/>
      <c r="X52"/>
      <c r="Y52"/>
      <c r="Z52"/>
      <c r="AA52"/>
      <c r="AB52"/>
      <c r="AC52"/>
      <c r="AD52"/>
    </row>
    <row r="53" spans="1:30" s="16" customFormat="1" ht="15" customHeight="1" x14ac:dyDescent="0.3">
      <c r="A53" s="302" t="s">
        <v>242</v>
      </c>
      <c r="B53" s="726">
        <v>137</v>
      </c>
      <c r="C53" s="725">
        <f>SUM(C36:C52)</f>
        <v>7</v>
      </c>
      <c r="D53" s="725">
        <f>SUM(D36:D52)</f>
        <v>62</v>
      </c>
      <c r="E53"/>
      <c r="F53"/>
      <c r="G53"/>
      <c r="H53"/>
      <c r="I53"/>
      <c r="J53"/>
      <c r="T53"/>
      <c r="U53"/>
      <c r="V53"/>
      <c r="W53"/>
      <c r="X53"/>
      <c r="Y53"/>
      <c r="Z53"/>
      <c r="AA53"/>
      <c r="AB53"/>
      <c r="AC53"/>
      <c r="AD53"/>
    </row>
    <row r="54" spans="1:30" ht="12.75" customHeight="1" x14ac:dyDescent="0.3">
      <c r="A54" s="302" t="s">
        <v>2</v>
      </c>
      <c r="B54" s="725">
        <v>844</v>
      </c>
      <c r="C54" s="725">
        <f>C53+C35+'Asyl - visitering(1)'!C60+'Asyl - visitering(1)'!C37+'Asyl - visitering(1)'!C17</f>
        <v>54</v>
      </c>
      <c r="D54" s="725">
        <f>D53+D35+'Asyl - visitering(1)'!D17+'Asyl - visitering(1)'!D37+'Asyl - visitering(1)'!D60</f>
        <v>513</v>
      </c>
      <c r="K54"/>
      <c r="L54"/>
      <c r="M54"/>
      <c r="N54"/>
      <c r="O54"/>
      <c r="P54"/>
      <c r="Q54"/>
      <c r="R54"/>
      <c r="S54"/>
    </row>
    <row r="55" spans="1:30" ht="6" customHeight="1" x14ac:dyDescent="0.3">
      <c r="B55" s="535"/>
      <c r="K55"/>
      <c r="L55"/>
      <c r="M55"/>
      <c r="N55"/>
      <c r="O55"/>
      <c r="P55"/>
      <c r="Q55"/>
      <c r="R55"/>
      <c r="S55"/>
    </row>
    <row r="56" spans="1:30" ht="12.75" customHeight="1" x14ac:dyDescent="0.3">
      <c r="A56" s="1146" t="s">
        <v>265</v>
      </c>
      <c r="B56" s="1146"/>
      <c r="C56" s="1146"/>
      <c r="D56" s="1146"/>
      <c r="F56" s="255"/>
      <c r="K56"/>
      <c r="L56"/>
      <c r="M56"/>
      <c r="N56"/>
      <c r="O56"/>
      <c r="P56"/>
      <c r="Q56"/>
      <c r="R56"/>
      <c r="S56"/>
    </row>
    <row r="57" spans="1:30" ht="16.5" customHeight="1" x14ac:dyDescent="0.3">
      <c r="A57" s="1146"/>
      <c r="B57" s="1146"/>
      <c r="C57" s="1146"/>
      <c r="D57" s="1146"/>
      <c r="F57" s="255"/>
      <c r="K57"/>
      <c r="L57"/>
      <c r="M57"/>
      <c r="N57"/>
      <c r="O57"/>
      <c r="P57"/>
      <c r="Q57"/>
      <c r="R57"/>
      <c r="S57"/>
    </row>
    <row r="58" spans="1:30" ht="12.75" customHeight="1" x14ac:dyDescent="0.3">
      <c r="F58" s="255"/>
      <c r="K58"/>
      <c r="L58"/>
      <c r="M58"/>
      <c r="N58"/>
      <c r="O58"/>
      <c r="P58"/>
      <c r="Q58"/>
      <c r="R58"/>
      <c r="S58"/>
    </row>
    <row r="59" spans="1:30" ht="12.75" customHeight="1" x14ac:dyDescent="0.3">
      <c r="F59" s="255"/>
      <c r="K59"/>
      <c r="L59"/>
      <c r="M59"/>
      <c r="N59"/>
      <c r="O59"/>
      <c r="P59"/>
      <c r="Q59"/>
      <c r="R59"/>
      <c r="S59"/>
    </row>
    <row r="60" spans="1:30" ht="12.75" customHeight="1" x14ac:dyDescent="0.3">
      <c r="F60" s="255"/>
      <c r="K60"/>
      <c r="L60"/>
      <c r="M60"/>
      <c r="N60"/>
      <c r="O60"/>
      <c r="P60"/>
      <c r="Q60"/>
      <c r="R60"/>
      <c r="S60"/>
    </row>
    <row r="61" spans="1:30" ht="12.75" customHeight="1" x14ac:dyDescent="0.3">
      <c r="F61" s="255"/>
      <c r="K61"/>
      <c r="L61"/>
      <c r="M61"/>
      <c r="N61"/>
      <c r="O61"/>
      <c r="P61"/>
      <c r="Q61"/>
      <c r="R61"/>
      <c r="S61"/>
    </row>
    <row r="62" spans="1:30" ht="12.75" customHeight="1" x14ac:dyDescent="0.3">
      <c r="F62" s="255"/>
      <c r="K62"/>
      <c r="L62"/>
      <c r="M62"/>
      <c r="N62"/>
      <c r="O62"/>
      <c r="P62"/>
      <c r="Q62"/>
      <c r="R62"/>
      <c r="S62"/>
    </row>
    <row r="63" spans="1:30" ht="12.75" customHeight="1" x14ac:dyDescent="0.3">
      <c r="F63" s="255"/>
      <c r="K63"/>
      <c r="L63"/>
      <c r="M63"/>
      <c r="N63"/>
      <c r="O63"/>
      <c r="P63"/>
      <c r="Q63"/>
      <c r="R63"/>
      <c r="S63"/>
    </row>
    <row r="64" spans="1:30" ht="12.75" customHeight="1" x14ac:dyDescent="0.3">
      <c r="F64" s="255"/>
      <c r="K64"/>
      <c r="L64"/>
      <c r="M64"/>
      <c r="N64"/>
      <c r="O64"/>
      <c r="P64"/>
      <c r="Q64"/>
      <c r="R64"/>
      <c r="S64"/>
    </row>
    <row r="65" spans="6:19" ht="12.75" customHeight="1" x14ac:dyDescent="0.3">
      <c r="F65" s="255"/>
      <c r="K65"/>
      <c r="L65"/>
      <c r="M65"/>
      <c r="N65"/>
      <c r="O65"/>
      <c r="P65"/>
      <c r="Q65"/>
      <c r="R65"/>
      <c r="S65"/>
    </row>
    <row r="66" spans="6:19" ht="12.75" customHeight="1" x14ac:dyDescent="0.3">
      <c r="F66" s="255"/>
      <c r="K66"/>
      <c r="L66"/>
      <c r="M66"/>
      <c r="N66"/>
      <c r="O66"/>
      <c r="P66"/>
      <c r="Q66"/>
      <c r="R66"/>
      <c r="S66"/>
    </row>
    <row r="67" spans="6:19" ht="12.75" customHeight="1" x14ac:dyDescent="0.3">
      <c r="F67" s="255"/>
      <c r="K67"/>
      <c r="L67"/>
      <c r="M67"/>
      <c r="N67"/>
      <c r="O67"/>
      <c r="P67"/>
      <c r="Q67"/>
      <c r="R67"/>
      <c r="S67"/>
    </row>
    <row r="68" spans="6:19" ht="12.75" customHeight="1" x14ac:dyDescent="0.3">
      <c r="F68" s="255"/>
      <c r="K68"/>
      <c r="L68"/>
      <c r="M68"/>
      <c r="N68"/>
      <c r="O68"/>
      <c r="P68"/>
      <c r="Q68"/>
      <c r="R68"/>
      <c r="S68"/>
    </row>
    <row r="69" spans="6:19" ht="12.75" customHeight="1" x14ac:dyDescent="0.3">
      <c r="F69" s="255"/>
      <c r="K69"/>
      <c r="L69"/>
      <c r="M69"/>
      <c r="N69"/>
      <c r="O69"/>
      <c r="P69"/>
      <c r="Q69"/>
      <c r="R69"/>
      <c r="S69"/>
    </row>
    <row r="70" spans="6:19" ht="12.75" customHeight="1" x14ac:dyDescent="0.3">
      <c r="F70" s="255"/>
      <c r="K70"/>
      <c r="L70"/>
      <c r="M70"/>
      <c r="N70"/>
      <c r="O70"/>
      <c r="P70"/>
      <c r="Q70"/>
      <c r="R70"/>
      <c r="S70"/>
    </row>
    <row r="71" spans="6:19" ht="12.75" customHeight="1" x14ac:dyDescent="0.3">
      <c r="F71" s="255"/>
      <c r="K71"/>
      <c r="L71"/>
      <c r="M71"/>
      <c r="N71"/>
      <c r="O71"/>
      <c r="P71"/>
      <c r="Q71"/>
      <c r="R71"/>
      <c r="S71"/>
    </row>
    <row r="72" spans="6:19" ht="12.75" customHeight="1" x14ac:dyDescent="0.3">
      <c r="F72" s="255"/>
      <c r="K72"/>
      <c r="L72"/>
      <c r="M72"/>
      <c r="N72"/>
      <c r="O72"/>
      <c r="P72"/>
      <c r="Q72"/>
      <c r="R72"/>
      <c r="S72"/>
    </row>
    <row r="73" spans="6:19" ht="12.75" customHeight="1" x14ac:dyDescent="0.3">
      <c r="F73" s="255"/>
      <c r="K73"/>
      <c r="L73"/>
      <c r="M73"/>
      <c r="N73"/>
      <c r="O73"/>
      <c r="P73"/>
      <c r="Q73"/>
      <c r="R73"/>
      <c r="S73"/>
    </row>
    <row r="74" spans="6:19" ht="12.75" customHeight="1" x14ac:dyDescent="0.3">
      <c r="F74" s="255"/>
      <c r="K74"/>
      <c r="L74"/>
      <c r="M74"/>
      <c r="N74"/>
      <c r="O74"/>
      <c r="P74"/>
      <c r="Q74"/>
      <c r="R74"/>
      <c r="S74"/>
    </row>
    <row r="75" spans="6:19" ht="12.75" customHeight="1" x14ac:dyDescent="0.3">
      <c r="F75" s="255"/>
      <c r="K75"/>
      <c r="L75"/>
      <c r="M75"/>
      <c r="N75"/>
      <c r="O75"/>
      <c r="P75"/>
      <c r="Q75"/>
      <c r="R75"/>
      <c r="S75"/>
    </row>
    <row r="76" spans="6:19" ht="15" customHeight="1" x14ac:dyDescent="0.3">
      <c r="F76" s="255"/>
      <c r="K76"/>
      <c r="L76"/>
      <c r="M76"/>
      <c r="N76"/>
      <c r="O76"/>
      <c r="P76"/>
      <c r="Q76"/>
      <c r="R76"/>
      <c r="S76"/>
    </row>
    <row r="77" spans="6:19" ht="11.25" customHeight="1" x14ac:dyDescent="0.3">
      <c r="F77" s="255"/>
      <c r="K77"/>
      <c r="L77"/>
      <c r="M77"/>
      <c r="N77"/>
      <c r="O77"/>
      <c r="P77"/>
      <c r="Q77"/>
      <c r="R77"/>
      <c r="S77"/>
    </row>
    <row r="78" spans="6:19" ht="11.25" customHeight="1" x14ac:dyDescent="0.3">
      <c r="F78" s="255"/>
      <c r="K78"/>
      <c r="L78"/>
      <c r="M78"/>
      <c r="N78"/>
      <c r="O78"/>
      <c r="P78"/>
      <c r="Q78"/>
      <c r="R78"/>
      <c r="S78"/>
    </row>
    <row r="79" spans="6:19" ht="11.25" customHeight="1" x14ac:dyDescent="0.3">
      <c r="F79" s="255"/>
      <c r="K79"/>
      <c r="L79"/>
      <c r="M79"/>
      <c r="N79"/>
      <c r="O79"/>
      <c r="P79"/>
      <c r="Q79"/>
      <c r="R79"/>
      <c r="S79"/>
    </row>
    <row r="80" spans="6:19" ht="9.75" customHeight="1" x14ac:dyDescent="0.3">
      <c r="F80" s="255"/>
      <c r="K80"/>
      <c r="L80"/>
      <c r="M80"/>
      <c r="N80"/>
      <c r="O80"/>
      <c r="P80"/>
      <c r="Q80"/>
      <c r="R80"/>
      <c r="S80"/>
    </row>
    <row r="81" spans="1:19" ht="15" customHeight="1" x14ac:dyDescent="0.3">
      <c r="F81" s="255"/>
      <c r="K81"/>
      <c r="L81"/>
      <c r="M81"/>
      <c r="N81"/>
      <c r="O81"/>
      <c r="P81"/>
      <c r="Q81"/>
      <c r="R81"/>
      <c r="S81"/>
    </row>
    <row r="82" spans="1:19" ht="24" customHeight="1" x14ac:dyDescent="0.3">
      <c r="F82" s="255"/>
      <c r="K82"/>
      <c r="L82"/>
      <c r="M82"/>
      <c r="N82"/>
      <c r="O82"/>
      <c r="P82"/>
      <c r="Q82"/>
      <c r="R82"/>
      <c r="S82"/>
    </row>
    <row r="83" spans="1:19" x14ac:dyDescent="0.3">
      <c r="E83" s="1028"/>
      <c r="F83" s="1028"/>
      <c r="G83" s="1028"/>
      <c r="H83" s="1028"/>
      <c r="I83" s="1028"/>
      <c r="K83"/>
      <c r="L83"/>
      <c r="M83"/>
      <c r="N83"/>
      <c r="O83"/>
      <c r="P83"/>
      <c r="Q83"/>
      <c r="R83"/>
      <c r="S83"/>
    </row>
    <row r="84" spans="1:19" x14ac:dyDescent="0.3">
      <c r="E84" s="1028"/>
      <c r="F84" s="1028"/>
      <c r="G84" s="1028"/>
      <c r="H84" s="1028"/>
      <c r="I84" s="1028"/>
      <c r="K84"/>
      <c r="L84"/>
      <c r="M84"/>
      <c r="N84"/>
      <c r="O84"/>
      <c r="P84"/>
      <c r="Q84"/>
      <c r="R84"/>
      <c r="S84"/>
    </row>
    <row r="85" spans="1:19" x14ac:dyDescent="0.3">
      <c r="E85" s="1028"/>
      <c r="F85" s="1028"/>
      <c r="G85" s="1028"/>
      <c r="H85" s="1028"/>
      <c r="I85" s="1028"/>
      <c r="K85"/>
      <c r="L85"/>
      <c r="M85"/>
      <c r="N85"/>
      <c r="O85"/>
      <c r="P85"/>
      <c r="Q85"/>
      <c r="R85"/>
      <c r="S85"/>
    </row>
    <row r="86" spans="1:19" x14ac:dyDescent="0.3">
      <c r="E86" s="1028"/>
      <c r="F86" s="1028"/>
      <c r="G86" s="1028"/>
      <c r="H86" s="1028"/>
      <c r="I86" s="1028"/>
      <c r="K86"/>
      <c r="L86"/>
      <c r="M86"/>
      <c r="N86"/>
      <c r="O86"/>
      <c r="P86"/>
      <c r="Q86"/>
      <c r="R86"/>
      <c r="S86"/>
    </row>
    <row r="87" spans="1:19" ht="15" customHeight="1" x14ac:dyDescent="0.3">
      <c r="E87" s="1028"/>
      <c r="F87" s="1028"/>
      <c r="G87" s="1028"/>
      <c r="H87" s="1028"/>
      <c r="I87" s="1028"/>
      <c r="K87"/>
      <c r="L87"/>
      <c r="M87"/>
      <c r="N87"/>
      <c r="O87"/>
      <c r="P87"/>
      <c r="Q87"/>
      <c r="R87"/>
      <c r="S87"/>
    </row>
    <row r="88" spans="1:19" x14ac:dyDescent="0.3">
      <c r="E88" s="1028"/>
      <c r="F88" s="1028"/>
      <c r="G88" s="1028"/>
      <c r="H88" s="1028"/>
      <c r="I88" s="1028"/>
      <c r="K88"/>
      <c r="L88"/>
      <c r="M88"/>
      <c r="N88"/>
      <c r="O88"/>
      <c r="P88"/>
      <c r="Q88"/>
      <c r="R88"/>
      <c r="S88"/>
    </row>
    <row r="89" spans="1:19" x14ac:dyDescent="0.3">
      <c r="E89" s="1028"/>
      <c r="F89" s="1028"/>
      <c r="G89" s="1028"/>
      <c r="H89" s="1028"/>
      <c r="I89" s="1028"/>
      <c r="K89"/>
      <c r="L89"/>
      <c r="M89"/>
      <c r="N89"/>
      <c r="O89"/>
      <c r="P89"/>
      <c r="Q89"/>
      <c r="R89"/>
      <c r="S89"/>
    </row>
    <row r="90" spans="1:19" s="16" customFormat="1" x14ac:dyDescent="0.3">
      <c r="A90" s="184"/>
      <c r="B90" s="23"/>
      <c r="C90" s="23"/>
      <c r="D90"/>
      <c r="E90" s="1028"/>
      <c r="F90" s="1028"/>
      <c r="G90" s="1028"/>
      <c r="H90" s="1028"/>
      <c r="I90" s="1028"/>
      <c r="J90"/>
    </row>
    <row r="91" spans="1:19" s="16" customFormat="1" x14ac:dyDescent="0.3">
      <c r="A91" s="22"/>
      <c r="B91" s="23"/>
      <c r="C91" s="23"/>
      <c r="D91"/>
      <c r="E91" s="1028"/>
      <c r="F91" s="1028"/>
      <c r="G91" s="1028"/>
      <c r="H91" s="1028"/>
      <c r="I91" s="1028"/>
      <c r="J91"/>
    </row>
    <row r="92" spans="1:19" s="16" customFormat="1" x14ac:dyDescent="0.3">
      <c r="A92" s="22"/>
      <c r="B92" s="23"/>
      <c r="C92" s="23"/>
      <c r="D92"/>
      <c r="E92" s="1028"/>
      <c r="F92" s="1028"/>
      <c r="G92" s="1028"/>
      <c r="H92" s="1028"/>
      <c r="I92" s="1028"/>
      <c r="J92"/>
    </row>
    <row r="93" spans="1:19" s="16" customFormat="1" x14ac:dyDescent="0.3">
      <c r="A93" s="22"/>
      <c r="B93" s="23"/>
      <c r="C93" s="23"/>
      <c r="D93"/>
      <c r="E93" s="1028"/>
      <c r="F93" s="1028"/>
      <c r="G93" s="1028"/>
      <c r="H93" s="1028"/>
      <c r="I93" s="1028"/>
      <c r="J93"/>
    </row>
    <row r="94" spans="1:19" s="16" customFormat="1" x14ac:dyDescent="0.3">
      <c r="A94" s="22"/>
      <c r="B94" s="23"/>
      <c r="C94" s="23"/>
      <c r="D94"/>
      <c r="E94" s="1028"/>
      <c r="F94" s="1028"/>
      <c r="G94" s="1028"/>
      <c r="H94" s="1028"/>
      <c r="I94" s="1028"/>
      <c r="J94"/>
    </row>
    <row r="95" spans="1:19" s="16" customFormat="1" x14ac:dyDescent="0.3">
      <c r="A95" s="22"/>
      <c r="B95" s="23"/>
      <c r="C95" s="23"/>
      <c r="D95"/>
      <c r="E95" s="1028"/>
      <c r="F95" s="1028"/>
      <c r="G95" s="1028"/>
      <c r="H95" s="1028"/>
      <c r="I95" s="1028"/>
      <c r="J95"/>
    </row>
    <row r="96" spans="1:19" s="16" customFormat="1" x14ac:dyDescent="0.3">
      <c r="A96" s="22"/>
      <c r="B96" s="23"/>
      <c r="C96" s="23"/>
      <c r="D96"/>
      <c r="E96" s="1028"/>
      <c r="F96" s="1028"/>
      <c r="G96" s="1028"/>
      <c r="H96" s="1028"/>
      <c r="I96" s="1028"/>
      <c r="J96"/>
    </row>
    <row r="97" spans="1:10" s="16" customFormat="1" x14ac:dyDescent="0.3">
      <c r="A97" s="22"/>
      <c r="B97" s="23"/>
      <c r="C97" s="23"/>
      <c r="D97"/>
      <c r="E97" s="1028"/>
      <c r="F97" s="1028"/>
      <c r="G97" s="1028"/>
      <c r="H97" s="1028"/>
      <c r="I97" s="1028"/>
      <c r="J97"/>
    </row>
    <row r="98" spans="1:10" s="16" customFormat="1" x14ac:dyDescent="0.3">
      <c r="A98" s="22"/>
      <c r="B98" s="23"/>
      <c r="C98" s="23"/>
      <c r="D98"/>
      <c r="E98" s="1028"/>
      <c r="F98" s="1028"/>
      <c r="G98" s="1028"/>
      <c r="H98" s="1028"/>
      <c r="I98" s="1028"/>
      <c r="J98"/>
    </row>
    <row r="99" spans="1:10" s="16" customFormat="1" x14ac:dyDescent="0.3">
      <c r="A99" s="22"/>
      <c r="B99" s="23"/>
      <c r="C99" s="23"/>
      <c r="D99"/>
      <c r="E99" s="1028"/>
      <c r="F99" s="1028"/>
      <c r="G99" s="1028"/>
      <c r="H99" s="1028"/>
      <c r="I99" s="1028"/>
      <c r="J99"/>
    </row>
    <row r="100" spans="1:10" s="16" customFormat="1" x14ac:dyDescent="0.3">
      <c r="A100" s="22"/>
      <c r="B100" s="23"/>
      <c r="C100" s="23"/>
      <c r="D100"/>
      <c r="E100" s="23"/>
      <c r="F100"/>
      <c r="G100"/>
      <c r="H100"/>
      <c r="I100"/>
      <c r="J100"/>
    </row>
    <row r="101" spans="1:10" s="16" customFormat="1" x14ac:dyDescent="0.3">
      <c r="A101" s="22"/>
      <c r="B101" s="23"/>
      <c r="C101" s="23"/>
      <c r="D101"/>
      <c r="E101" s="23"/>
      <c r="F101"/>
      <c r="G101"/>
      <c r="H101"/>
      <c r="I101"/>
      <c r="J101"/>
    </row>
    <row r="102" spans="1:10" s="16" customFormat="1" x14ac:dyDescent="0.3">
      <c r="A102" s="22"/>
      <c r="B102" s="23"/>
      <c r="C102" s="23"/>
      <c r="D102"/>
      <c r="E102" s="23"/>
      <c r="F102"/>
      <c r="G102"/>
      <c r="H102"/>
      <c r="I102"/>
      <c r="J102"/>
    </row>
    <row r="103" spans="1:10" s="16" customFormat="1" x14ac:dyDescent="0.3">
      <c r="A103" s="22"/>
      <c r="B103" s="23"/>
      <c r="C103" s="23"/>
      <c r="D103"/>
      <c r="E103" s="23"/>
      <c r="F103"/>
      <c r="G103"/>
      <c r="H103"/>
      <c r="I103"/>
      <c r="J103"/>
    </row>
    <row r="104" spans="1:10" s="16" customFormat="1" x14ac:dyDescent="0.3">
      <c r="D104"/>
      <c r="F104"/>
      <c r="G104"/>
      <c r="H104"/>
      <c r="I104"/>
      <c r="J104"/>
    </row>
    <row r="105" spans="1:10" s="16" customFormat="1" x14ac:dyDescent="0.3">
      <c r="D105"/>
      <c r="F105"/>
      <c r="G105"/>
      <c r="H105"/>
      <c r="I105"/>
      <c r="J105"/>
    </row>
    <row r="106" spans="1:10" s="16" customFormat="1" x14ac:dyDescent="0.3">
      <c r="D106"/>
      <c r="F106"/>
      <c r="G106"/>
      <c r="H106"/>
      <c r="I106"/>
      <c r="J106"/>
    </row>
    <row r="107" spans="1:10" s="16" customFormat="1" x14ac:dyDescent="0.3">
      <c r="D107"/>
      <c r="F107"/>
      <c r="G107"/>
      <c r="H107"/>
      <c r="I107"/>
      <c r="J107"/>
    </row>
    <row r="129" spans="19:19" x14ac:dyDescent="0.3">
      <c r="S129"/>
    </row>
  </sheetData>
  <mergeCells count="5">
    <mergeCell ref="B4:B5"/>
    <mergeCell ref="A1:D2"/>
    <mergeCell ref="A56:D57"/>
    <mergeCell ref="D4:D5"/>
    <mergeCell ref="C4:C5"/>
  </mergeCells>
  <printOptions horizontalCentered="1"/>
  <pageMargins left="0.70866141732283472" right="0.51181102362204722" top="0.47244094488188981" bottom="0.55118110236220474" header="0.31496062992125984" footer="0"/>
  <pageSetup paperSize="9" scale="98" orientation="portrait" r:id="rId1"/>
  <headerFooter>
    <oddFooter>&amp;LMånedstallene er foreløbige.&amp;RSide 8&amp;CTal på udlændingeområdet pr. 30.09.2019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5"/>
  <dimension ref="A3:AC31"/>
  <sheetViews>
    <sheetView showGridLines="0" view="pageLayout" zoomScaleNormal="100" zoomScaleSheetLayoutView="115" workbookViewId="0">
      <selection activeCell="A11" sqref="A11"/>
    </sheetView>
  </sheetViews>
  <sheetFormatPr defaultColWidth="9.109375" defaultRowHeight="14.4" x14ac:dyDescent="0.3"/>
  <cols>
    <col min="1" max="1" width="57" style="1028" customWidth="1"/>
    <col min="2" max="2" width="11.33203125" style="1028" customWidth="1"/>
    <col min="3" max="3" width="5.33203125" style="1028" customWidth="1"/>
    <col min="4" max="14" width="4.88671875" style="1028" customWidth="1"/>
    <col min="15" max="15" width="11.33203125" style="1028" customWidth="1"/>
    <col min="16" max="16" width="6.44140625" style="1028" customWidth="1"/>
    <col min="17" max="17" width="6.109375" style="1028" customWidth="1"/>
    <col min="18" max="19" width="9.109375" style="1028"/>
    <col min="20" max="28" width="9.109375" style="16"/>
    <col min="29" max="16384" width="9.109375" style="1028"/>
  </cols>
  <sheetData>
    <row r="3" spans="1:29" ht="15" x14ac:dyDescent="0.25">
      <c r="A3" s="16"/>
      <c r="B3" s="16"/>
      <c r="C3" s="16"/>
      <c r="D3" s="16"/>
      <c r="E3" s="16"/>
      <c r="F3" s="16"/>
      <c r="G3" s="16"/>
      <c r="H3" s="16"/>
      <c r="I3" s="16"/>
      <c r="J3" s="16"/>
      <c r="K3" s="16"/>
      <c r="L3" s="16"/>
      <c r="M3" s="16"/>
      <c r="N3" s="16"/>
      <c r="O3" s="16"/>
      <c r="P3" s="16"/>
      <c r="Q3" s="16"/>
      <c r="R3" s="16"/>
      <c r="S3" s="16"/>
    </row>
    <row r="4" spans="1:29" ht="15" hidden="1" x14ac:dyDescent="0.25">
      <c r="A4" s="16"/>
      <c r="B4" s="16"/>
      <c r="C4" s="16"/>
      <c r="D4" s="16"/>
      <c r="E4" s="16"/>
      <c r="F4" s="16"/>
      <c r="G4" s="16"/>
      <c r="H4" s="16"/>
      <c r="I4" s="16"/>
      <c r="J4" s="16"/>
      <c r="K4" s="16"/>
      <c r="L4" s="16"/>
      <c r="M4" s="16"/>
      <c r="N4" s="16"/>
      <c r="O4" s="16"/>
      <c r="P4" s="16"/>
      <c r="Q4" s="16"/>
      <c r="R4" s="16"/>
      <c r="S4" s="16"/>
    </row>
    <row r="5" spans="1:29" ht="9" customHeight="1" x14ac:dyDescent="0.3">
      <c r="A5" s="1113" t="s">
        <v>353</v>
      </c>
      <c r="B5" s="1113"/>
      <c r="C5" s="1113"/>
      <c r="D5" s="1113"/>
      <c r="E5" s="1113"/>
      <c r="F5" s="1113"/>
      <c r="G5" s="1113"/>
      <c r="H5" s="1113"/>
      <c r="I5" s="1113"/>
      <c r="J5" s="1113"/>
      <c r="K5" s="1113"/>
      <c r="L5" s="1113"/>
      <c r="M5" s="1113"/>
      <c r="N5" s="1113"/>
      <c r="O5" s="1113"/>
      <c r="Q5" s="16"/>
      <c r="T5" s="447"/>
      <c r="V5" s="1028"/>
      <c r="W5" s="1028"/>
      <c r="X5" s="1028"/>
      <c r="Y5" s="1028"/>
      <c r="Z5" s="1028"/>
      <c r="AA5" s="1028"/>
      <c r="AB5" s="1028"/>
    </row>
    <row r="6" spans="1:29" ht="9.6" customHeight="1" x14ac:dyDescent="0.3">
      <c r="A6" s="1114"/>
      <c r="B6" s="1114"/>
      <c r="C6" s="1114"/>
      <c r="D6" s="1114"/>
      <c r="E6" s="1114"/>
      <c r="F6" s="1114"/>
      <c r="G6" s="1114"/>
      <c r="H6" s="1114"/>
      <c r="I6" s="1114"/>
      <c r="J6" s="1114"/>
      <c r="K6" s="1114"/>
      <c r="L6" s="1114"/>
      <c r="M6" s="1114"/>
      <c r="N6" s="1114"/>
      <c r="O6" s="1114"/>
      <c r="Q6" s="16"/>
      <c r="T6" s="447"/>
      <c r="V6" s="1028"/>
      <c r="W6" s="1028"/>
      <c r="X6" s="1028"/>
      <c r="Y6" s="1028"/>
      <c r="Z6" s="1028"/>
      <c r="AA6" s="1028"/>
      <c r="AB6" s="1028"/>
    </row>
    <row r="7" spans="1:29" ht="3" customHeight="1" x14ac:dyDescent="0.25">
      <c r="A7" s="1"/>
      <c r="B7" s="1"/>
      <c r="C7" s="1"/>
      <c r="D7" s="1"/>
      <c r="E7" s="1"/>
      <c r="F7" s="1"/>
      <c r="G7" s="1"/>
      <c r="H7" s="1"/>
      <c r="I7" s="1"/>
      <c r="J7" s="1"/>
      <c r="K7" s="1"/>
      <c r="L7" s="1"/>
      <c r="M7" s="1"/>
      <c r="N7" s="1"/>
      <c r="O7" s="1"/>
      <c r="Q7" s="16"/>
      <c r="T7" s="1028"/>
      <c r="V7" s="1028"/>
      <c r="W7" s="1028"/>
      <c r="X7" s="1028"/>
      <c r="Y7" s="1028"/>
      <c r="Z7" s="1028"/>
      <c r="AA7" s="1028"/>
      <c r="AB7" s="1028"/>
    </row>
    <row r="8" spans="1:29" ht="12.6" customHeight="1" x14ac:dyDescent="0.3">
      <c r="A8" s="182" t="s">
        <v>0</v>
      </c>
      <c r="B8" s="1115" t="s">
        <v>340</v>
      </c>
      <c r="C8" s="1061">
        <v>2019</v>
      </c>
      <c r="D8" s="1062"/>
      <c r="E8" s="1062"/>
      <c r="F8" s="1062"/>
      <c r="G8" s="1062"/>
      <c r="H8" s="1062"/>
      <c r="I8" s="1062"/>
      <c r="J8" s="1062"/>
      <c r="K8" s="1062"/>
      <c r="L8" s="1062"/>
      <c r="M8" s="1062"/>
      <c r="N8" s="1063"/>
      <c r="O8" s="544">
        <v>2019</v>
      </c>
      <c r="Q8" s="264"/>
      <c r="T8" s="1028"/>
      <c r="V8" s="1028"/>
      <c r="W8" s="1028"/>
      <c r="X8" s="1028"/>
      <c r="Y8" s="1028"/>
      <c r="Z8" s="1028"/>
      <c r="AA8" s="1028"/>
      <c r="AB8" s="1028"/>
    </row>
    <row r="9" spans="1:29" ht="22.2" customHeight="1" x14ac:dyDescent="0.3">
      <c r="A9" s="139" t="s">
        <v>1</v>
      </c>
      <c r="B9" s="1116"/>
      <c r="C9" s="1027" t="s">
        <v>72</v>
      </c>
      <c r="D9" s="1025" t="s">
        <v>63</v>
      </c>
      <c r="E9" s="1025" t="s">
        <v>64</v>
      </c>
      <c r="F9" s="1025" t="s">
        <v>65</v>
      </c>
      <c r="G9" s="1025" t="s">
        <v>57</v>
      </c>
      <c r="H9" s="1025" t="s">
        <v>66</v>
      </c>
      <c r="I9" s="1025" t="s">
        <v>67</v>
      </c>
      <c r="J9" s="1025" t="s">
        <v>68</v>
      </c>
      <c r="K9" s="1025" t="s">
        <v>69</v>
      </c>
      <c r="L9" s="1025" t="s">
        <v>70</v>
      </c>
      <c r="M9" s="1025" t="s">
        <v>71</v>
      </c>
      <c r="N9" s="1021" t="s">
        <v>61</v>
      </c>
      <c r="O9" s="1020" t="str">
        <f>"i alt
pr."&amp;" "&amp;Forside!Q1&amp;""</f>
        <v>i alt
pr. 30.09.2019</v>
      </c>
      <c r="Q9" s="114"/>
      <c r="T9" s="1028"/>
      <c r="U9" s="1028"/>
      <c r="V9" s="1028"/>
      <c r="W9" s="1028"/>
      <c r="X9" s="1028"/>
      <c r="Y9" s="1028"/>
      <c r="Z9" s="1028"/>
      <c r="AA9" s="1028"/>
      <c r="AB9" s="1028"/>
    </row>
    <row r="10" spans="1:29" ht="13.95" customHeight="1" x14ac:dyDescent="0.3">
      <c r="A10" s="371" t="s">
        <v>354</v>
      </c>
      <c r="B10" s="539">
        <v>229</v>
      </c>
      <c r="C10" s="549">
        <v>13</v>
      </c>
      <c r="D10" s="550">
        <v>7</v>
      </c>
      <c r="E10" s="550">
        <v>11</v>
      </c>
      <c r="F10" s="550">
        <v>29</v>
      </c>
      <c r="G10" s="550">
        <v>6</v>
      </c>
      <c r="H10" s="540">
        <v>9</v>
      </c>
      <c r="I10" s="540">
        <v>14</v>
      </c>
      <c r="J10" s="540">
        <v>17</v>
      </c>
      <c r="K10" s="540">
        <v>9</v>
      </c>
      <c r="L10" s="540"/>
      <c r="M10" s="541"/>
      <c r="N10" s="542"/>
      <c r="O10" s="1026">
        <f>SUM(C10:N10)</f>
        <v>115</v>
      </c>
      <c r="Q10" s="114"/>
      <c r="T10" s="1028"/>
      <c r="U10" s="1028"/>
      <c r="V10" s="1028"/>
      <c r="W10" s="1028"/>
      <c r="X10" s="1028"/>
      <c r="Y10" s="1028"/>
      <c r="Z10" s="1028"/>
      <c r="AA10" s="1028"/>
      <c r="AB10" s="1028"/>
    </row>
    <row r="11" spans="1:29" ht="13.2" customHeight="1" x14ac:dyDescent="0.3">
      <c r="A11" s="1031" t="s">
        <v>355</v>
      </c>
      <c r="B11" s="167">
        <v>234</v>
      </c>
      <c r="C11" s="1032">
        <v>5</v>
      </c>
      <c r="D11" s="1033">
        <v>9</v>
      </c>
      <c r="E11" s="1033">
        <v>8</v>
      </c>
      <c r="F11" s="1033">
        <v>13</v>
      </c>
      <c r="G11" s="1033">
        <v>5</v>
      </c>
      <c r="H11" s="1033">
        <v>8</v>
      </c>
      <c r="I11" s="1033">
        <v>3</v>
      </c>
      <c r="J11" s="1033">
        <v>14</v>
      </c>
      <c r="K11" s="1034">
        <v>3</v>
      </c>
      <c r="L11" s="1034"/>
      <c r="M11" s="1034"/>
      <c r="N11" s="1035"/>
      <c r="O11" s="1026">
        <f>SUM(C11:N11)</f>
        <v>68</v>
      </c>
      <c r="P11" s="17"/>
      <c r="Q11" s="17"/>
      <c r="T11" s="1028"/>
      <c r="U11" s="1028"/>
      <c r="V11" s="1028"/>
      <c r="W11" s="1028"/>
      <c r="X11" s="1028"/>
      <c r="Y11" s="1028"/>
      <c r="Z11" s="1028"/>
      <c r="AA11" s="1028"/>
      <c r="AB11" s="1028"/>
    </row>
    <row r="12" spans="1:29" ht="14.4" customHeight="1" x14ac:dyDescent="0.3">
      <c r="A12" s="1036" t="s">
        <v>2</v>
      </c>
      <c r="B12" s="1037">
        <v>463</v>
      </c>
      <c r="C12" s="1038">
        <f t="shared" ref="C12:K12" si="0">SUM(C10:C11)</f>
        <v>18</v>
      </c>
      <c r="D12" s="1038">
        <f t="shared" si="0"/>
        <v>16</v>
      </c>
      <c r="E12" s="1038">
        <f t="shared" si="0"/>
        <v>19</v>
      </c>
      <c r="F12" s="1038">
        <f t="shared" si="0"/>
        <v>42</v>
      </c>
      <c r="G12" s="1038">
        <f t="shared" si="0"/>
        <v>11</v>
      </c>
      <c r="H12" s="1038">
        <f t="shared" si="0"/>
        <v>17</v>
      </c>
      <c r="I12" s="1038">
        <f t="shared" si="0"/>
        <v>17</v>
      </c>
      <c r="J12" s="1038">
        <f t="shared" si="0"/>
        <v>31</v>
      </c>
      <c r="K12" s="1038">
        <f t="shared" si="0"/>
        <v>12</v>
      </c>
      <c r="L12" s="1038"/>
      <c r="M12" s="1039"/>
      <c r="N12" s="1040"/>
      <c r="O12" s="1041">
        <f>SUM(O10:O11)</f>
        <v>183</v>
      </c>
      <c r="Q12" s="264"/>
      <c r="T12" s="1028"/>
      <c r="U12" s="1028"/>
      <c r="V12" s="1028"/>
      <c r="W12" s="1028"/>
      <c r="X12" s="1028"/>
      <c r="Y12" s="1028"/>
      <c r="Z12" s="1028"/>
      <c r="AA12" s="1028"/>
      <c r="AB12" s="1028"/>
    </row>
    <row r="13" spans="1:29" s="16" customFormat="1" x14ac:dyDescent="0.3">
      <c r="A13" s="29" t="s">
        <v>356</v>
      </c>
      <c r="B13" s="125"/>
      <c r="C13" s="1023"/>
      <c r="D13" s="1023"/>
      <c r="E13" s="1023"/>
      <c r="F13" s="1023"/>
      <c r="G13" s="1023"/>
      <c r="H13" s="1023"/>
      <c r="I13" s="1023"/>
      <c r="J13" s="1028"/>
      <c r="K13" s="1023"/>
      <c r="L13" s="1023"/>
      <c r="M13" s="1023"/>
      <c r="N13" s="1023"/>
      <c r="O13" s="1023"/>
      <c r="R13" s="1028"/>
      <c r="S13" s="1028"/>
      <c r="T13" s="1028"/>
      <c r="U13" s="1028"/>
      <c r="V13" s="1028"/>
      <c r="W13" s="1028"/>
      <c r="X13" s="1028"/>
      <c r="Y13" s="1028"/>
      <c r="Z13" s="1028"/>
      <c r="AA13" s="1028"/>
      <c r="AB13" s="1028"/>
      <c r="AC13" s="1028"/>
    </row>
    <row r="14" spans="1:29" s="16" customFormat="1" ht="15" x14ac:dyDescent="0.25">
      <c r="A14" s="1023"/>
      <c r="B14" s="1023"/>
      <c r="C14" s="1023"/>
      <c r="D14" s="1023"/>
      <c r="E14" s="1023"/>
      <c r="F14" s="1023"/>
      <c r="G14" s="1023"/>
      <c r="H14" s="1023"/>
      <c r="I14" s="1023"/>
      <c r="J14" s="1023"/>
      <c r="K14" s="1023"/>
      <c r="L14" s="1023"/>
      <c r="M14" s="1023"/>
      <c r="N14" s="1023"/>
      <c r="O14" s="1023"/>
      <c r="R14" s="1028"/>
      <c r="S14" s="1028"/>
      <c r="T14" s="1028"/>
      <c r="U14" s="1028"/>
      <c r="V14" s="1028"/>
      <c r="W14" s="1028"/>
      <c r="X14" s="1028"/>
      <c r="Y14" s="1028"/>
      <c r="Z14" s="1028"/>
      <c r="AA14" s="1028"/>
      <c r="AB14" s="1028"/>
      <c r="AC14" s="1028"/>
    </row>
    <row r="15" spans="1:29" s="16" customFormat="1" ht="9" customHeight="1" x14ac:dyDescent="0.3">
      <c r="A15" s="1113" t="s">
        <v>357</v>
      </c>
      <c r="B15" s="1113"/>
      <c r="C15" s="1113"/>
      <c r="D15" s="1113"/>
      <c r="E15" s="1113"/>
      <c r="F15" s="1113"/>
      <c r="G15" s="1113"/>
      <c r="H15" s="1113"/>
      <c r="I15" s="1113"/>
      <c r="J15" s="1113"/>
      <c r="K15" s="1113"/>
      <c r="L15" s="1113"/>
      <c r="M15" s="1113"/>
      <c r="N15" s="1113"/>
      <c r="O15" s="1113"/>
      <c r="R15" s="1028"/>
      <c r="S15" s="1028"/>
      <c r="T15" s="1028"/>
      <c r="U15" s="1028"/>
      <c r="V15" s="1028"/>
      <c r="W15" s="1028"/>
      <c r="X15" s="1028"/>
      <c r="Y15" s="1028"/>
      <c r="Z15" s="1028"/>
      <c r="AA15" s="1028"/>
      <c r="AB15" s="1028"/>
      <c r="AC15" s="1028"/>
    </row>
    <row r="16" spans="1:29" s="16" customFormat="1" ht="9.6" customHeight="1" x14ac:dyDescent="0.3">
      <c r="A16" s="1114"/>
      <c r="B16" s="1114"/>
      <c r="C16" s="1114"/>
      <c r="D16" s="1114"/>
      <c r="E16" s="1114"/>
      <c r="F16" s="1114"/>
      <c r="G16" s="1114"/>
      <c r="H16" s="1114"/>
      <c r="I16" s="1114"/>
      <c r="J16" s="1114"/>
      <c r="K16" s="1114"/>
      <c r="L16" s="1114"/>
      <c r="M16" s="1114"/>
      <c r="N16" s="1114"/>
      <c r="O16" s="1114"/>
      <c r="R16" s="1028"/>
      <c r="S16" s="1028"/>
      <c r="T16" s="1028" t="s">
        <v>10</v>
      </c>
      <c r="U16" s="1028"/>
      <c r="V16" s="1028"/>
      <c r="W16" s="1028"/>
      <c r="X16" s="1028"/>
      <c r="Y16" s="1028"/>
      <c r="Z16" s="1028"/>
      <c r="AA16" s="1028"/>
      <c r="AB16" s="1028"/>
      <c r="AC16" s="1028"/>
    </row>
    <row r="17" spans="1:29" s="16" customFormat="1" ht="3" customHeight="1" x14ac:dyDescent="0.25">
      <c r="A17" s="1"/>
      <c r="B17" s="1"/>
      <c r="C17" s="1"/>
      <c r="D17" s="1"/>
      <c r="E17" s="1"/>
      <c r="F17" s="1"/>
      <c r="G17" s="1"/>
      <c r="H17" s="1"/>
      <c r="I17" s="1"/>
      <c r="J17" s="1"/>
      <c r="K17" s="1"/>
      <c r="L17" s="1"/>
      <c r="M17" s="1"/>
      <c r="N17" s="1"/>
      <c r="O17" s="1"/>
      <c r="R17" s="1028"/>
      <c r="S17" s="1028"/>
      <c r="T17" s="1028"/>
      <c r="U17" s="1028"/>
      <c r="V17" s="1028"/>
      <c r="W17" s="1028"/>
      <c r="X17" s="1028"/>
      <c r="Y17" s="1028"/>
      <c r="Z17" s="1028"/>
      <c r="AA17" s="1028"/>
      <c r="AB17" s="1028"/>
      <c r="AC17" s="1028"/>
    </row>
    <row r="18" spans="1:29" s="16" customFormat="1" x14ac:dyDescent="0.3">
      <c r="A18" s="182" t="s">
        <v>0</v>
      </c>
      <c r="B18" s="1115" t="s">
        <v>340</v>
      </c>
      <c r="C18" s="1061">
        <v>2019</v>
      </c>
      <c r="D18" s="1062"/>
      <c r="E18" s="1062"/>
      <c r="F18" s="1062"/>
      <c r="G18" s="1062"/>
      <c r="H18" s="1062"/>
      <c r="I18" s="1062"/>
      <c r="J18" s="1062"/>
      <c r="K18" s="1062"/>
      <c r="L18" s="1062"/>
      <c r="M18" s="1062"/>
      <c r="N18" s="1063"/>
      <c r="O18" s="544">
        <v>2019</v>
      </c>
      <c r="R18" s="1028"/>
      <c r="S18" s="1028"/>
      <c r="T18" s="1028"/>
      <c r="U18" s="1028"/>
      <c r="V18" s="1028"/>
      <c r="W18" s="1028"/>
      <c r="X18" s="1028"/>
      <c r="Y18" s="1028"/>
      <c r="Z18" s="1028"/>
      <c r="AA18" s="1028"/>
      <c r="AB18" s="1028"/>
      <c r="AC18" s="1028"/>
    </row>
    <row r="19" spans="1:29" s="16" customFormat="1" ht="24.6" x14ac:dyDescent="0.3">
      <c r="A19" s="139" t="s">
        <v>11</v>
      </c>
      <c r="B19" s="1116"/>
      <c r="C19" s="1027" t="s">
        <v>72</v>
      </c>
      <c r="D19" s="1025" t="s">
        <v>63</v>
      </c>
      <c r="E19" s="1025" t="s">
        <v>64</v>
      </c>
      <c r="F19" s="1025" t="s">
        <v>65</v>
      </c>
      <c r="G19" s="1025" t="s">
        <v>57</v>
      </c>
      <c r="H19" s="1025" t="s">
        <v>66</v>
      </c>
      <c r="I19" s="1025" t="s">
        <v>67</v>
      </c>
      <c r="J19" s="1025" t="s">
        <v>68</v>
      </c>
      <c r="K19" s="1025" t="s">
        <v>69</v>
      </c>
      <c r="L19" s="1025" t="s">
        <v>70</v>
      </c>
      <c r="M19" s="1025" t="s">
        <v>71</v>
      </c>
      <c r="N19" s="1021" t="s">
        <v>61</v>
      </c>
      <c r="O19" s="1020" t="str">
        <f>"i alt
pr."&amp;" "&amp;Forside!Q1&amp;""</f>
        <v>i alt
pr. 30.09.2019</v>
      </c>
      <c r="R19" s="1028"/>
      <c r="S19" s="1028"/>
      <c r="T19" s="1028"/>
      <c r="U19" s="1028"/>
      <c r="V19" s="1028"/>
      <c r="W19" s="1028"/>
      <c r="X19" s="1028"/>
      <c r="Y19" s="1028"/>
      <c r="Z19" s="1028"/>
      <c r="AA19" s="1028"/>
      <c r="AB19" s="1028"/>
      <c r="AC19" s="1028"/>
    </row>
    <row r="20" spans="1:29" s="16" customFormat="1" x14ac:dyDescent="0.3">
      <c r="A20" s="372" t="s">
        <v>24</v>
      </c>
      <c r="B20" s="539">
        <v>309</v>
      </c>
      <c r="C20" s="549">
        <v>2</v>
      </c>
      <c r="D20" s="550">
        <v>5</v>
      </c>
      <c r="E20" s="550">
        <v>5</v>
      </c>
      <c r="F20" s="550">
        <v>11</v>
      </c>
      <c r="G20" s="550">
        <v>2</v>
      </c>
      <c r="H20" s="540">
        <v>12</v>
      </c>
      <c r="I20" s="540">
        <v>9</v>
      </c>
      <c r="J20" s="540">
        <v>14</v>
      </c>
      <c r="K20" s="540">
        <v>3</v>
      </c>
      <c r="L20" s="540"/>
      <c r="M20" s="541"/>
      <c r="N20" s="542"/>
      <c r="O20" s="1026">
        <f t="shared" ref="O20:O24" si="1">SUM(C20:N20)</f>
        <v>63</v>
      </c>
      <c r="R20" s="1028"/>
      <c r="S20" s="1028"/>
      <c r="T20" s="1028"/>
      <c r="U20" s="1028"/>
      <c r="V20" s="1028"/>
      <c r="W20" s="1028"/>
      <c r="X20" s="1028"/>
      <c r="Y20" s="1028"/>
      <c r="Z20" s="1028"/>
      <c r="AA20" s="1028"/>
      <c r="AB20" s="1028"/>
      <c r="AC20" s="1028"/>
    </row>
    <row r="21" spans="1:29" s="16" customFormat="1" x14ac:dyDescent="0.3">
      <c r="A21" s="372" t="s">
        <v>54</v>
      </c>
      <c r="B21" s="539">
        <v>51</v>
      </c>
      <c r="C21" s="727">
        <v>3</v>
      </c>
      <c r="D21" s="728">
        <v>4</v>
      </c>
      <c r="E21" s="728">
        <v>2</v>
      </c>
      <c r="F21" s="728">
        <v>13</v>
      </c>
      <c r="G21" s="728">
        <v>0</v>
      </c>
      <c r="H21" s="1042">
        <v>0</v>
      </c>
      <c r="I21" s="1042">
        <v>1</v>
      </c>
      <c r="J21" s="1042">
        <v>2</v>
      </c>
      <c r="K21" s="1042">
        <v>0</v>
      </c>
      <c r="L21" s="1042"/>
      <c r="M21" s="1043"/>
      <c r="N21" s="729"/>
      <c r="O21" s="1026">
        <f t="shared" si="1"/>
        <v>25</v>
      </c>
      <c r="R21" s="1028"/>
      <c r="S21" s="1028" t="s">
        <v>10</v>
      </c>
      <c r="T21" s="1028"/>
      <c r="U21" s="1028"/>
      <c r="V21" s="1028"/>
      <c r="W21" s="1028"/>
      <c r="X21" s="1028"/>
      <c r="Y21" s="1028"/>
      <c r="Z21" s="1028"/>
      <c r="AA21" s="1028"/>
      <c r="AB21" s="1028"/>
      <c r="AC21" s="1028"/>
    </row>
    <row r="22" spans="1:29" s="16" customFormat="1" x14ac:dyDescent="0.3">
      <c r="A22" s="372" t="s">
        <v>26</v>
      </c>
      <c r="B22" s="539">
        <v>14</v>
      </c>
      <c r="C22" s="727">
        <v>5</v>
      </c>
      <c r="D22" s="728">
        <v>0</v>
      </c>
      <c r="E22" s="728">
        <v>1</v>
      </c>
      <c r="F22" s="728">
        <v>2</v>
      </c>
      <c r="G22" s="728">
        <v>1</v>
      </c>
      <c r="H22" s="1042">
        <v>0</v>
      </c>
      <c r="I22" s="1042">
        <v>1</v>
      </c>
      <c r="J22" s="1042">
        <v>5</v>
      </c>
      <c r="K22" s="1042">
        <v>2</v>
      </c>
      <c r="L22" s="1042"/>
      <c r="M22" s="1043"/>
      <c r="N22" s="729"/>
      <c r="O22" s="1026">
        <f t="shared" si="1"/>
        <v>17</v>
      </c>
      <c r="R22" s="1028"/>
      <c r="S22" s="1028"/>
      <c r="T22" s="1028"/>
      <c r="U22" s="1028"/>
      <c r="V22" s="1028" t="s">
        <v>10</v>
      </c>
      <c r="W22" s="1028"/>
      <c r="X22" s="1028"/>
      <c r="Y22" s="1028"/>
      <c r="Z22" s="1028"/>
      <c r="AA22" s="1028"/>
      <c r="AB22" s="1028"/>
      <c r="AC22" s="1028"/>
    </row>
    <row r="23" spans="1:29" s="16" customFormat="1" x14ac:dyDescent="0.3">
      <c r="A23" s="372" t="s">
        <v>345</v>
      </c>
      <c r="B23" s="539">
        <v>14</v>
      </c>
      <c r="C23" s="727">
        <v>0</v>
      </c>
      <c r="D23" s="728">
        <v>0</v>
      </c>
      <c r="E23" s="728">
        <v>2</v>
      </c>
      <c r="F23" s="728">
        <v>0</v>
      </c>
      <c r="G23" s="728">
        <v>1</v>
      </c>
      <c r="H23" s="1042">
        <v>0</v>
      </c>
      <c r="I23" s="1042">
        <v>2</v>
      </c>
      <c r="J23" s="1042">
        <v>0</v>
      </c>
      <c r="K23" s="1042">
        <v>1</v>
      </c>
      <c r="L23" s="1042"/>
      <c r="M23" s="1043"/>
      <c r="N23" s="729"/>
      <c r="O23" s="1026">
        <f t="shared" si="1"/>
        <v>6</v>
      </c>
      <c r="R23" s="1028"/>
      <c r="S23" s="1028"/>
      <c r="T23" s="1028"/>
      <c r="U23" s="1028"/>
      <c r="V23" s="1028"/>
      <c r="W23" s="1028"/>
      <c r="X23" s="1028"/>
      <c r="Y23" s="1028"/>
      <c r="Z23" s="1028"/>
      <c r="AA23" s="1028"/>
      <c r="AB23" s="1028"/>
      <c r="AC23" s="1028"/>
    </row>
    <row r="24" spans="1:29" s="16" customFormat="1" x14ac:dyDescent="0.3">
      <c r="A24" s="543" t="s">
        <v>131</v>
      </c>
      <c r="B24" s="539">
        <v>13</v>
      </c>
      <c r="C24" s="727">
        <v>1</v>
      </c>
      <c r="D24" s="728">
        <v>0</v>
      </c>
      <c r="E24" s="728">
        <v>6</v>
      </c>
      <c r="F24" s="728">
        <v>2</v>
      </c>
      <c r="G24" s="728">
        <v>2</v>
      </c>
      <c r="H24" s="1042">
        <v>1</v>
      </c>
      <c r="I24" s="1042">
        <v>1</v>
      </c>
      <c r="J24" s="1042">
        <v>0</v>
      </c>
      <c r="K24" s="1042">
        <v>0</v>
      </c>
      <c r="L24" s="1042"/>
      <c r="M24" s="1043"/>
      <c r="N24" s="729"/>
      <c r="O24" s="1026">
        <f t="shared" si="1"/>
        <v>13</v>
      </c>
    </row>
    <row r="25" spans="1:29" s="16" customFormat="1" x14ac:dyDescent="0.3">
      <c r="A25" s="1044" t="s">
        <v>29</v>
      </c>
      <c r="B25" s="1045">
        <v>62</v>
      </c>
      <c r="C25" s="1032">
        <v>7</v>
      </c>
      <c r="D25" s="1033">
        <v>7</v>
      </c>
      <c r="E25" s="1033">
        <v>3</v>
      </c>
      <c r="F25" s="1033">
        <v>14</v>
      </c>
      <c r="G25" s="1033">
        <v>5</v>
      </c>
      <c r="H25" s="1033">
        <v>4</v>
      </c>
      <c r="I25" s="1033">
        <v>3</v>
      </c>
      <c r="J25" s="1033">
        <v>10</v>
      </c>
      <c r="K25" s="1034">
        <v>6</v>
      </c>
      <c r="L25" s="1034"/>
      <c r="M25" s="1034"/>
      <c r="N25" s="1035"/>
      <c r="O25" s="1026">
        <f>SUM(C25:N25)</f>
        <v>59</v>
      </c>
    </row>
    <row r="26" spans="1:29" s="16" customFormat="1" x14ac:dyDescent="0.3">
      <c r="A26" s="1046" t="s">
        <v>2</v>
      </c>
      <c r="B26" s="1037">
        <v>463</v>
      </c>
      <c r="C26" s="1038">
        <f t="shared" ref="C26:K26" si="2">SUM(C20:C25)</f>
        <v>18</v>
      </c>
      <c r="D26" s="1038">
        <f t="shared" si="2"/>
        <v>16</v>
      </c>
      <c r="E26" s="1038">
        <f t="shared" si="2"/>
        <v>19</v>
      </c>
      <c r="F26" s="1038">
        <f t="shared" si="2"/>
        <v>42</v>
      </c>
      <c r="G26" s="1038">
        <f t="shared" si="2"/>
        <v>11</v>
      </c>
      <c r="H26" s="1038">
        <f t="shared" si="2"/>
        <v>17</v>
      </c>
      <c r="I26" s="1038">
        <f t="shared" si="2"/>
        <v>17</v>
      </c>
      <c r="J26" s="1038">
        <f t="shared" si="2"/>
        <v>31</v>
      </c>
      <c r="K26" s="1038">
        <f t="shared" si="2"/>
        <v>12</v>
      </c>
      <c r="L26" s="1038"/>
      <c r="M26" s="1039"/>
      <c r="N26" s="1040"/>
      <c r="O26" s="1041">
        <f>SUM(O20:O25)</f>
        <v>183</v>
      </c>
    </row>
    <row r="27" spans="1:29" s="16" customFormat="1" x14ac:dyDescent="0.3">
      <c r="A27" s="29" t="s">
        <v>359</v>
      </c>
    </row>
    <row r="28" spans="1:29" s="16" customFormat="1" ht="15" x14ac:dyDescent="0.25"/>
    <row r="29" spans="1:29" s="16" customFormat="1" ht="15" x14ac:dyDescent="0.25"/>
    <row r="30" spans="1:29" s="16" customFormat="1" ht="15" x14ac:dyDescent="0.25"/>
    <row r="31" spans="1:29" s="16" customFormat="1" x14ac:dyDescent="0.3"/>
  </sheetData>
  <mergeCells count="6">
    <mergeCell ref="A5:O6"/>
    <mergeCell ref="B8:B9"/>
    <mergeCell ref="C8:N8"/>
    <mergeCell ref="A15:O16"/>
    <mergeCell ref="B18:B19"/>
    <mergeCell ref="C18:N18"/>
  </mergeCells>
  <printOptions verticalCentered="1"/>
  <pageMargins left="0.31496062992125984" right="0.15748031496062992" top="0.11811023622047245" bottom="0.43307086614173229" header="0.31496062992125984" footer="0"/>
  <pageSetup paperSize="9" orientation="landscape" r:id="rId1"/>
  <headerFooter>
    <oddFooter>&amp;LMånedstallene er foreløbige.&amp;RSide 9&amp;CTal på udlændingeområdet pr. 30.09.2019</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dimension ref="A1:Q35"/>
  <sheetViews>
    <sheetView showGridLines="0" view="pageLayout" topLeftCell="A2" zoomScale="90" zoomScaleNormal="100" zoomScalePageLayoutView="90" workbookViewId="0">
      <selection activeCell="H3" sqref="H3"/>
    </sheetView>
  </sheetViews>
  <sheetFormatPr defaultRowHeight="14.4" x14ac:dyDescent="0.3"/>
  <cols>
    <col min="1" max="1" width="24" customWidth="1"/>
    <col min="2" max="13" width="7.6640625" customWidth="1"/>
    <col min="14" max="14" width="7.88671875" customWidth="1"/>
    <col min="15" max="15" width="12.44140625" customWidth="1"/>
  </cols>
  <sheetData>
    <row r="1" spans="1:16" x14ac:dyDescent="0.3">
      <c r="A1" s="16"/>
      <c r="B1" s="16"/>
      <c r="C1" s="16"/>
      <c r="D1" s="16"/>
      <c r="E1" s="16"/>
      <c r="F1" s="16"/>
      <c r="G1" s="16"/>
      <c r="H1" s="16"/>
      <c r="I1" s="16"/>
      <c r="J1" s="16"/>
      <c r="K1" s="16"/>
      <c r="L1" s="16"/>
      <c r="M1" s="16"/>
      <c r="N1" s="16"/>
      <c r="O1" s="16"/>
    </row>
    <row r="2" spans="1:16" x14ac:dyDescent="0.3">
      <c r="A2" s="16"/>
      <c r="B2" s="16"/>
      <c r="C2" s="16"/>
      <c r="D2" s="16"/>
      <c r="E2" s="16"/>
      <c r="F2" s="16"/>
      <c r="G2" s="16"/>
      <c r="H2" s="16"/>
      <c r="I2" s="16"/>
      <c r="J2" s="16"/>
      <c r="K2" s="16"/>
      <c r="L2" s="16"/>
      <c r="M2" s="16"/>
      <c r="N2" s="16"/>
      <c r="O2" s="16"/>
    </row>
    <row r="3" spans="1:16" x14ac:dyDescent="0.3">
      <c r="A3" s="16"/>
      <c r="B3" s="16"/>
      <c r="C3" s="16"/>
      <c r="D3" s="16"/>
      <c r="E3" s="16"/>
      <c r="F3" s="16"/>
      <c r="G3" s="16"/>
      <c r="H3" s="16"/>
      <c r="I3" s="16"/>
      <c r="J3" s="16"/>
      <c r="K3" s="16"/>
      <c r="L3" s="16"/>
      <c r="M3" s="16"/>
      <c r="N3" s="16"/>
      <c r="O3" s="16"/>
    </row>
    <row r="4" spans="1:16" ht="15" customHeight="1" x14ac:dyDescent="0.3">
      <c r="A4" s="16"/>
      <c r="B4" s="16"/>
      <c r="C4" s="16"/>
      <c r="D4" s="16"/>
      <c r="E4" s="16"/>
      <c r="F4" s="16"/>
      <c r="G4" s="16"/>
      <c r="H4" s="16"/>
      <c r="I4" s="16"/>
      <c r="J4" s="16"/>
      <c r="K4" s="16"/>
      <c r="L4" s="16"/>
      <c r="M4" s="16"/>
      <c r="N4" s="16"/>
      <c r="O4" s="16"/>
    </row>
    <row r="5" spans="1:16" ht="15" customHeight="1" x14ac:dyDescent="0.3">
      <c r="A5" s="1147" t="s">
        <v>279</v>
      </c>
      <c r="B5" s="1147"/>
      <c r="C5" s="1147"/>
      <c r="D5" s="1147"/>
      <c r="E5" s="1147"/>
      <c r="F5" s="1147"/>
      <c r="G5" s="1147"/>
      <c r="H5" s="1147"/>
      <c r="I5" s="1147"/>
      <c r="J5" s="1147"/>
      <c r="K5" s="1147"/>
      <c r="L5" s="1147"/>
      <c r="M5" s="1147"/>
      <c r="N5" s="1147"/>
      <c r="O5" s="1147"/>
      <c r="P5" t="s">
        <v>10</v>
      </c>
    </row>
    <row r="6" spans="1:16" ht="15" customHeight="1" x14ac:dyDescent="0.3">
      <c r="A6" s="1147"/>
      <c r="B6" s="1147"/>
      <c r="C6" s="1147"/>
      <c r="D6" s="1147"/>
      <c r="E6" s="1147"/>
      <c r="F6" s="1147"/>
      <c r="G6" s="1147"/>
      <c r="H6" s="1147"/>
      <c r="I6" s="1147"/>
      <c r="J6" s="1147"/>
      <c r="K6" s="1147"/>
      <c r="L6" s="1147"/>
      <c r="M6" s="1147"/>
      <c r="N6" s="1147"/>
      <c r="O6" s="1147"/>
    </row>
    <row r="7" spans="1:16" x14ac:dyDescent="0.3">
      <c r="A7" s="16"/>
      <c r="B7" s="16"/>
      <c r="C7" s="16"/>
      <c r="D7" s="16"/>
      <c r="E7" s="16"/>
      <c r="F7" s="16"/>
      <c r="G7" s="16"/>
      <c r="H7" s="16"/>
      <c r="I7" s="16"/>
      <c r="J7" s="16"/>
      <c r="K7" s="16"/>
      <c r="L7" s="16"/>
      <c r="M7" s="16"/>
      <c r="N7" s="16"/>
      <c r="O7" s="16"/>
    </row>
    <row r="8" spans="1:16" x14ac:dyDescent="0.3">
      <c r="A8" s="16"/>
      <c r="B8" s="16"/>
      <c r="C8" s="16"/>
      <c r="D8" s="16"/>
      <c r="E8" s="16"/>
      <c r="F8" s="16"/>
      <c r="G8" s="16"/>
      <c r="H8" s="16"/>
      <c r="I8" s="16"/>
      <c r="J8" s="16"/>
      <c r="K8" s="16"/>
      <c r="L8" s="16"/>
      <c r="M8" s="16"/>
      <c r="N8" s="16"/>
      <c r="O8" s="16"/>
    </row>
    <row r="9" spans="1:16" x14ac:dyDescent="0.3">
      <c r="A9" s="16"/>
      <c r="B9" s="16"/>
      <c r="C9" s="16"/>
      <c r="D9" s="16"/>
      <c r="E9" s="16"/>
      <c r="F9" s="16"/>
      <c r="G9" s="16"/>
      <c r="H9" s="16"/>
      <c r="I9" s="16"/>
      <c r="J9" s="16"/>
      <c r="K9" s="16"/>
      <c r="L9" s="16"/>
      <c r="M9" s="16"/>
      <c r="N9" s="16"/>
      <c r="O9" s="16"/>
    </row>
    <row r="10" spans="1:16" x14ac:dyDescent="0.3">
      <c r="A10" s="16"/>
      <c r="B10" s="16"/>
      <c r="C10" s="16"/>
      <c r="D10" s="16"/>
      <c r="E10" s="16"/>
      <c r="F10" s="16"/>
      <c r="G10" s="16"/>
      <c r="H10" s="16"/>
      <c r="I10" s="16"/>
      <c r="J10" s="16"/>
      <c r="K10" s="16"/>
      <c r="L10" s="16"/>
      <c r="M10" s="16"/>
      <c r="N10" s="16"/>
      <c r="O10" s="16"/>
    </row>
    <row r="11" spans="1:16" x14ac:dyDescent="0.3">
      <c r="A11" s="16"/>
      <c r="B11" s="16"/>
      <c r="C11" s="16"/>
      <c r="D11" s="16"/>
      <c r="E11" s="16"/>
      <c r="F11" s="16"/>
      <c r="G11" s="16"/>
      <c r="H11" s="16"/>
      <c r="I11" s="16"/>
      <c r="J11" s="16"/>
      <c r="K11" s="16"/>
      <c r="L11" s="16"/>
      <c r="M11" s="16"/>
      <c r="N11" s="16"/>
      <c r="O11" s="16"/>
    </row>
    <row r="12" spans="1:16" x14ac:dyDescent="0.3">
      <c r="A12" s="16"/>
      <c r="B12" s="16"/>
      <c r="C12" s="16"/>
      <c r="D12" s="16"/>
      <c r="E12" s="16"/>
      <c r="F12" s="16"/>
      <c r="G12" s="16"/>
      <c r="H12" s="16"/>
      <c r="I12" s="16"/>
      <c r="J12" s="16"/>
      <c r="K12" s="16"/>
      <c r="L12" s="16"/>
      <c r="M12" s="16"/>
      <c r="N12" s="16"/>
      <c r="O12" s="16"/>
    </row>
    <row r="13" spans="1:16" x14ac:dyDescent="0.3">
      <c r="A13" s="16"/>
      <c r="B13" s="16"/>
      <c r="C13" s="16"/>
      <c r="D13" s="16"/>
      <c r="E13" s="16"/>
      <c r="F13" s="16"/>
      <c r="G13" s="16"/>
      <c r="H13" s="16"/>
      <c r="I13" s="16"/>
      <c r="J13" s="16"/>
      <c r="K13" s="16"/>
      <c r="L13" s="16"/>
      <c r="M13" s="16"/>
      <c r="N13" s="16"/>
      <c r="O13" s="16"/>
    </row>
    <row r="14" spans="1:16" x14ac:dyDescent="0.3">
      <c r="A14" s="16"/>
      <c r="B14" s="16"/>
      <c r="C14" s="16"/>
      <c r="D14" s="16"/>
      <c r="E14" s="16"/>
      <c r="F14" s="16"/>
      <c r="G14" s="16"/>
      <c r="H14" s="16"/>
      <c r="I14" s="16"/>
      <c r="J14" s="16"/>
      <c r="K14" s="16"/>
      <c r="L14" s="16"/>
      <c r="M14" s="16"/>
      <c r="N14" s="16"/>
      <c r="O14" s="16"/>
    </row>
    <row r="15" spans="1:16" x14ac:dyDescent="0.3">
      <c r="A15" s="16"/>
      <c r="B15" s="16"/>
      <c r="C15" s="16"/>
      <c r="D15" s="16"/>
      <c r="E15" s="16"/>
      <c r="F15" s="16"/>
      <c r="G15" s="16"/>
      <c r="H15" s="16"/>
      <c r="I15" s="16"/>
      <c r="J15" s="16"/>
      <c r="K15" s="16"/>
      <c r="L15" s="16"/>
      <c r="M15" s="16"/>
      <c r="N15" s="16"/>
      <c r="O15" s="16"/>
    </row>
    <row r="16" spans="1:16" x14ac:dyDescent="0.3">
      <c r="A16" s="16"/>
      <c r="B16" s="16"/>
      <c r="C16" s="16"/>
      <c r="D16" s="16"/>
      <c r="E16" s="16"/>
      <c r="F16" s="16"/>
      <c r="G16" s="16"/>
      <c r="H16" s="16"/>
      <c r="I16" s="16"/>
      <c r="J16" s="16"/>
      <c r="K16" s="16"/>
      <c r="L16" s="16"/>
      <c r="M16" s="16"/>
      <c r="N16" s="16"/>
      <c r="O16" s="16"/>
    </row>
    <row r="17" spans="1:17" x14ac:dyDescent="0.3">
      <c r="A17" s="16"/>
      <c r="B17" s="16"/>
      <c r="C17" s="16"/>
      <c r="D17" s="16"/>
      <c r="E17" s="16"/>
      <c r="F17" s="16"/>
      <c r="G17" s="16"/>
      <c r="H17" s="16"/>
      <c r="I17" s="16"/>
      <c r="J17" s="16"/>
      <c r="K17" s="16"/>
      <c r="L17" s="16"/>
      <c r="M17" s="16"/>
      <c r="N17" s="16"/>
      <c r="O17" s="16"/>
    </row>
    <row r="18" spans="1:17" x14ac:dyDescent="0.3">
      <c r="A18" s="16"/>
      <c r="B18" s="16"/>
      <c r="C18" s="16"/>
      <c r="D18" s="16"/>
      <c r="E18" s="16"/>
      <c r="F18" s="16"/>
      <c r="G18" s="16"/>
      <c r="H18" s="16"/>
      <c r="I18" s="16"/>
      <c r="J18" s="16"/>
      <c r="K18" s="16"/>
      <c r="L18" s="16"/>
      <c r="M18" s="16"/>
      <c r="N18" s="16"/>
      <c r="O18" s="16"/>
    </row>
    <row r="19" spans="1:17" x14ac:dyDescent="0.3">
      <c r="A19" s="16"/>
      <c r="B19" s="16"/>
      <c r="C19" s="16"/>
      <c r="D19" s="16"/>
      <c r="E19" s="16"/>
      <c r="F19" s="16"/>
      <c r="G19" s="16"/>
      <c r="H19" s="16"/>
      <c r="I19" s="16"/>
      <c r="J19" s="16"/>
      <c r="K19" s="16"/>
      <c r="L19" s="16"/>
      <c r="M19" s="16"/>
      <c r="N19" s="16"/>
      <c r="O19" s="16"/>
    </row>
    <row r="20" spans="1:17" ht="15" x14ac:dyDescent="0.25">
      <c r="A20" s="16"/>
      <c r="B20" s="16"/>
      <c r="C20" s="16"/>
      <c r="D20" s="16"/>
      <c r="E20" s="16"/>
      <c r="F20" s="16"/>
      <c r="G20" s="16"/>
      <c r="H20" s="16"/>
      <c r="I20" s="16"/>
      <c r="J20" s="16"/>
      <c r="K20" s="16"/>
      <c r="L20" s="16"/>
      <c r="M20" s="16"/>
      <c r="N20" s="16"/>
      <c r="O20" s="16"/>
    </row>
    <row r="21" spans="1:17" ht="15" x14ac:dyDescent="0.25">
      <c r="A21" s="16"/>
      <c r="B21" s="16"/>
      <c r="C21" s="16"/>
      <c r="D21" s="16"/>
      <c r="E21" s="16"/>
      <c r="F21" s="16"/>
      <c r="G21" s="16"/>
      <c r="H21" s="16"/>
      <c r="I21" s="16"/>
      <c r="J21" s="16"/>
      <c r="K21" s="16"/>
      <c r="L21" s="16"/>
      <c r="M21" s="16"/>
      <c r="N21" s="16"/>
      <c r="O21" s="16"/>
    </row>
    <row r="22" spans="1:17" ht="15" x14ac:dyDescent="0.25">
      <c r="A22" s="16"/>
      <c r="B22" s="16"/>
      <c r="C22" s="16"/>
      <c r="D22" s="16"/>
      <c r="E22" s="16"/>
      <c r="F22" s="16"/>
      <c r="G22" s="16"/>
      <c r="H22" s="16"/>
      <c r="I22" s="16"/>
      <c r="J22" s="16"/>
      <c r="K22" s="16"/>
      <c r="L22" s="16"/>
      <c r="M22" s="16"/>
      <c r="N22" s="16"/>
      <c r="O22" s="16"/>
    </row>
    <row r="23" spans="1:17" ht="15" x14ac:dyDescent="0.25">
      <c r="A23" s="16"/>
      <c r="B23" s="16"/>
      <c r="C23" s="16"/>
      <c r="D23" s="16"/>
      <c r="E23" s="16"/>
      <c r="F23" s="16"/>
      <c r="G23" s="16"/>
      <c r="H23" s="16"/>
      <c r="I23" s="16"/>
      <c r="J23" s="16"/>
      <c r="K23" s="16"/>
      <c r="L23" s="16"/>
      <c r="M23" s="16"/>
      <c r="N23" s="16"/>
      <c r="O23" s="16"/>
    </row>
    <row r="24" spans="1:17" ht="15" x14ac:dyDescent="0.25">
      <c r="A24" s="16"/>
      <c r="B24" s="16"/>
      <c r="C24" s="16"/>
      <c r="D24" s="16"/>
      <c r="E24" s="16"/>
      <c r="F24" s="16"/>
      <c r="G24" s="16"/>
      <c r="H24" s="16"/>
      <c r="I24" s="16"/>
      <c r="J24" s="16"/>
      <c r="K24" s="16"/>
      <c r="L24" s="16"/>
      <c r="M24" s="16"/>
      <c r="N24" s="16"/>
      <c r="O24" s="16"/>
    </row>
    <row r="25" spans="1:17" ht="15" x14ac:dyDescent="0.25">
      <c r="A25" s="16"/>
      <c r="B25" s="16"/>
      <c r="C25" s="16"/>
      <c r="D25" s="16"/>
      <c r="E25" s="16"/>
      <c r="F25" s="16"/>
      <c r="G25" s="16"/>
      <c r="H25" s="16"/>
      <c r="I25" s="16"/>
      <c r="J25" s="16"/>
      <c r="K25" s="16"/>
      <c r="L25" s="16"/>
      <c r="M25" s="16"/>
      <c r="N25" s="16"/>
      <c r="O25" s="16"/>
    </row>
    <row r="26" spans="1:17" x14ac:dyDescent="0.3">
      <c r="A26" s="16"/>
      <c r="B26" s="16"/>
      <c r="C26" s="16"/>
      <c r="D26" s="16"/>
      <c r="E26" s="16"/>
      <c r="F26" s="16"/>
      <c r="G26" s="16"/>
      <c r="H26" s="16"/>
      <c r="I26" s="16"/>
      <c r="J26" s="16"/>
      <c r="K26" s="16"/>
      <c r="L26" s="16"/>
      <c r="M26" s="16"/>
      <c r="N26" s="16"/>
      <c r="O26" s="16"/>
    </row>
    <row r="27" spans="1:17" x14ac:dyDescent="0.3">
      <c r="A27" s="16"/>
      <c r="B27" s="16"/>
      <c r="C27" s="16"/>
      <c r="D27" s="16"/>
      <c r="E27" s="16"/>
      <c r="F27" s="16"/>
      <c r="G27" s="16"/>
      <c r="H27" s="16"/>
      <c r="I27" s="16"/>
      <c r="J27" s="16"/>
      <c r="K27" s="16"/>
      <c r="L27" s="16"/>
      <c r="M27" s="16"/>
      <c r="N27" s="16"/>
      <c r="O27" s="16"/>
      <c r="Q27" s="255"/>
    </row>
    <row r="28" spans="1:17" x14ac:dyDescent="0.3">
      <c r="A28" s="16"/>
      <c r="B28" s="16"/>
      <c r="C28" s="16"/>
      <c r="D28" s="16"/>
      <c r="E28" s="16"/>
      <c r="F28" s="16"/>
      <c r="G28" s="16"/>
      <c r="H28" s="16"/>
      <c r="I28" s="16"/>
      <c r="J28" s="16"/>
      <c r="K28" s="16"/>
      <c r="L28" s="16"/>
      <c r="M28" s="16"/>
      <c r="N28" s="16"/>
      <c r="O28" s="16"/>
    </row>
    <row r="29" spans="1:17" x14ac:dyDescent="0.3">
      <c r="A29" s="16"/>
      <c r="B29" s="16"/>
      <c r="C29" s="16"/>
      <c r="D29" s="16"/>
      <c r="E29" s="16"/>
      <c r="F29" s="16"/>
      <c r="G29" s="16"/>
      <c r="H29" s="16"/>
      <c r="I29" s="16"/>
      <c r="J29" s="16"/>
      <c r="K29" s="16"/>
      <c r="L29" s="16"/>
      <c r="M29" s="16"/>
      <c r="N29" s="16"/>
      <c r="O29" s="16"/>
    </row>
    <row r="30" spans="1:17" x14ac:dyDescent="0.3">
      <c r="A30" s="16"/>
      <c r="B30" s="16"/>
      <c r="C30" s="16"/>
      <c r="D30" s="16"/>
      <c r="E30" s="16"/>
      <c r="F30" s="16"/>
      <c r="G30" s="16"/>
      <c r="H30" s="16"/>
      <c r="I30" s="16"/>
      <c r="J30" s="16"/>
      <c r="K30" s="16"/>
      <c r="L30" s="16"/>
      <c r="M30" s="16"/>
      <c r="N30" s="16"/>
      <c r="O30" s="16"/>
    </row>
    <row r="31" spans="1:17" x14ac:dyDescent="0.3">
      <c r="A31" s="16"/>
      <c r="B31" s="16"/>
      <c r="C31" s="16"/>
      <c r="D31" s="16"/>
      <c r="E31" s="16"/>
      <c r="F31" s="16"/>
      <c r="G31" s="16"/>
      <c r="H31" s="16"/>
      <c r="I31" s="16"/>
      <c r="J31" s="16"/>
      <c r="K31" s="16"/>
      <c r="L31" s="16"/>
      <c r="M31" s="16"/>
      <c r="N31" s="16"/>
      <c r="O31" s="16"/>
    </row>
    <row r="32" spans="1:17" x14ac:dyDescent="0.3">
      <c r="A32" s="16"/>
      <c r="B32" s="16"/>
      <c r="C32" s="16"/>
      <c r="D32" s="16"/>
      <c r="E32" s="16"/>
      <c r="F32" s="16"/>
      <c r="G32" s="16"/>
      <c r="H32" s="16"/>
      <c r="I32" s="16"/>
      <c r="J32" s="16"/>
      <c r="K32" s="16"/>
      <c r="L32" s="16"/>
      <c r="M32" s="16"/>
      <c r="N32" s="16"/>
      <c r="O32" s="16"/>
    </row>
    <row r="33" spans="1:15" x14ac:dyDescent="0.3">
      <c r="A33" s="16"/>
      <c r="B33" s="16"/>
      <c r="C33" s="16"/>
      <c r="D33" s="16"/>
      <c r="E33" s="16"/>
      <c r="F33" s="16"/>
      <c r="G33" s="16"/>
      <c r="H33" s="16"/>
      <c r="I33" s="16"/>
      <c r="J33" s="16"/>
      <c r="K33" s="16"/>
      <c r="L33" s="16"/>
      <c r="M33" s="16"/>
      <c r="N33" s="16"/>
      <c r="O33" s="16"/>
    </row>
    <row r="34" spans="1:15" x14ac:dyDescent="0.3">
      <c r="A34" s="16"/>
      <c r="B34" s="16"/>
      <c r="C34" s="16"/>
      <c r="D34" s="16"/>
      <c r="E34" s="16"/>
      <c r="F34" s="16"/>
      <c r="G34" s="16"/>
      <c r="H34" s="16"/>
      <c r="I34" s="16"/>
      <c r="J34" s="16"/>
      <c r="K34" s="16"/>
      <c r="L34" s="16"/>
      <c r="M34" s="16"/>
      <c r="N34" s="16"/>
      <c r="O34" s="16"/>
    </row>
    <row r="35" spans="1:15" ht="18.75" customHeight="1" x14ac:dyDescent="0.3">
      <c r="A35" s="16"/>
      <c r="B35" s="16"/>
      <c r="C35" s="16"/>
      <c r="D35" s="16"/>
      <c r="E35" s="16"/>
      <c r="F35" s="16"/>
      <c r="G35" s="16"/>
      <c r="H35" s="16"/>
      <c r="I35" s="16"/>
      <c r="J35" s="16"/>
      <c r="K35" s="16"/>
      <c r="L35" s="16"/>
      <c r="M35" s="16"/>
      <c r="N35" s="16"/>
    </row>
  </sheetData>
  <mergeCells count="1">
    <mergeCell ref="A5:O6"/>
  </mergeCells>
  <printOptions verticalCentered="1"/>
  <pageMargins left="0.51181102362204722" right="0.23622047244094491" top="0.39370078740157483" bottom="0.59055118110236227" header="0.31496062992125984" footer="0"/>
  <pageSetup paperSize="9" orientation="landscape" r:id="rId1"/>
  <headerFooter>
    <oddFooter>&amp;RSide 10&amp;CTal på udlændingeområdet pr. 30.09.2019</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dimension ref="A1:AR76"/>
  <sheetViews>
    <sheetView showGridLines="0" view="pageLayout" topLeftCell="A4" zoomScale="90" zoomScaleNormal="100" zoomScaleSheetLayoutView="100" zoomScalePageLayoutView="90" workbookViewId="0">
      <selection activeCell="A35" sqref="A35:O35"/>
    </sheetView>
  </sheetViews>
  <sheetFormatPr defaultRowHeight="14.4" x14ac:dyDescent="0.3"/>
  <cols>
    <col min="1" max="1" width="44.6640625" customWidth="1"/>
    <col min="2" max="2" width="14.88671875" customWidth="1"/>
    <col min="3" max="14" width="5.44140625" customWidth="1"/>
    <col min="15" max="15" width="14.88671875" customWidth="1"/>
    <col min="16" max="16" width="9.109375" customWidth="1"/>
    <col min="18" max="18" width="16.109375" customWidth="1"/>
    <col min="19" max="19" width="9.109375" customWidth="1"/>
    <col min="20" max="20" width="9.109375" style="16" customWidth="1"/>
    <col min="21" max="44" width="9.109375" style="16"/>
  </cols>
  <sheetData>
    <row r="1" spans="1:26" ht="15" customHeight="1" x14ac:dyDescent="0.3">
      <c r="A1" s="16"/>
      <c r="B1" s="16"/>
      <c r="C1" s="16"/>
      <c r="D1" s="16"/>
      <c r="E1" s="16"/>
      <c r="F1" s="16"/>
      <c r="G1" s="16"/>
      <c r="H1" s="16"/>
      <c r="I1" s="16"/>
      <c r="J1" s="16"/>
      <c r="K1" s="16"/>
      <c r="L1" s="16"/>
      <c r="M1" s="16"/>
      <c r="N1" s="16"/>
      <c r="O1" s="16"/>
      <c r="P1" s="16"/>
      <c r="Q1" s="16"/>
      <c r="R1" s="16"/>
      <c r="S1" s="16"/>
    </row>
    <row r="2" spans="1:26" ht="15" customHeight="1" x14ac:dyDescent="0.3">
      <c r="A2" s="16"/>
      <c r="B2" s="16"/>
      <c r="C2" s="16"/>
      <c r="D2" s="16"/>
      <c r="E2" s="16"/>
      <c r="F2" s="16"/>
      <c r="G2" s="16"/>
      <c r="H2" s="16"/>
      <c r="I2" s="16"/>
      <c r="J2" s="16"/>
      <c r="K2" s="16"/>
      <c r="L2" s="16"/>
      <c r="M2" s="16"/>
      <c r="N2" s="16"/>
      <c r="O2" s="16"/>
      <c r="P2" s="16"/>
      <c r="Q2" s="16"/>
      <c r="R2" s="16"/>
      <c r="S2" s="16"/>
    </row>
    <row r="3" spans="1:26" ht="15" customHeight="1" x14ac:dyDescent="0.3">
      <c r="A3" s="16"/>
      <c r="B3" s="16"/>
      <c r="C3" s="16"/>
      <c r="D3" s="16"/>
      <c r="E3" s="16"/>
      <c r="F3" s="16"/>
      <c r="G3" s="16"/>
      <c r="H3" s="16"/>
      <c r="I3" s="16"/>
      <c r="J3" s="16"/>
      <c r="K3" s="16"/>
      <c r="L3" s="16"/>
      <c r="M3" s="16"/>
      <c r="N3" s="16"/>
      <c r="O3" s="16"/>
      <c r="P3" s="16"/>
      <c r="Q3" s="16"/>
      <c r="R3" s="16"/>
      <c r="S3" s="16"/>
    </row>
    <row r="4" spans="1:26" ht="15" customHeight="1" x14ac:dyDescent="0.3">
      <c r="A4" s="16"/>
      <c r="B4" s="16"/>
      <c r="C4" s="16"/>
      <c r="D4" s="16"/>
      <c r="E4" s="16"/>
      <c r="F4" s="16"/>
      <c r="G4" s="16"/>
      <c r="H4" s="16"/>
      <c r="I4" s="16"/>
      <c r="J4" s="16"/>
      <c r="K4" s="16"/>
      <c r="L4" s="16"/>
      <c r="M4" s="16"/>
      <c r="N4" s="16"/>
      <c r="O4" s="16"/>
      <c r="P4" s="16"/>
      <c r="Q4" s="16"/>
      <c r="R4" s="16"/>
      <c r="S4" s="16"/>
    </row>
    <row r="5" spans="1:26" ht="11.25" customHeight="1" x14ac:dyDescent="0.3">
      <c r="A5" s="1148" t="s">
        <v>280</v>
      </c>
      <c r="B5" s="1148"/>
      <c r="C5" s="1148"/>
      <c r="D5" s="1148"/>
      <c r="E5" s="1148"/>
      <c r="F5" s="1148"/>
      <c r="G5" s="1148"/>
      <c r="H5" s="1148"/>
      <c r="I5" s="1148"/>
      <c r="J5" s="1148"/>
      <c r="K5" s="1148"/>
      <c r="L5" s="1148"/>
      <c r="M5" s="1148"/>
      <c r="N5" s="1148"/>
      <c r="O5" s="1148"/>
      <c r="P5" s="16"/>
      <c r="Q5" s="16"/>
      <c r="R5" s="16"/>
      <c r="S5" s="16"/>
    </row>
    <row r="6" spans="1:26" ht="11.25" customHeight="1" x14ac:dyDescent="0.3">
      <c r="A6" s="1149"/>
      <c r="B6" s="1149"/>
      <c r="C6" s="1149"/>
      <c r="D6" s="1149"/>
      <c r="E6" s="1149"/>
      <c r="F6" s="1149"/>
      <c r="G6" s="1149"/>
      <c r="H6" s="1149"/>
      <c r="I6" s="1149"/>
      <c r="J6" s="1149"/>
      <c r="K6" s="1149"/>
      <c r="L6" s="1149"/>
      <c r="M6" s="1149"/>
      <c r="N6" s="1149"/>
      <c r="O6" s="1149"/>
      <c r="P6" s="16"/>
      <c r="Q6" s="16"/>
      <c r="R6" s="16"/>
      <c r="S6" s="16"/>
    </row>
    <row r="7" spans="1:26" ht="7.5" customHeight="1" x14ac:dyDescent="0.25">
      <c r="A7" s="30"/>
      <c r="B7" s="30"/>
      <c r="C7" s="30"/>
      <c r="D7" s="30"/>
      <c r="E7" s="30"/>
      <c r="F7" s="30"/>
      <c r="G7" s="30"/>
      <c r="H7" s="30"/>
      <c r="I7" s="30"/>
      <c r="J7" s="30"/>
      <c r="K7" s="1"/>
      <c r="L7" s="1"/>
      <c r="M7" s="1"/>
      <c r="N7" s="1"/>
      <c r="O7" s="1"/>
      <c r="P7" s="16"/>
      <c r="Q7" s="16"/>
      <c r="R7" s="16"/>
      <c r="S7" s="16"/>
    </row>
    <row r="8" spans="1:26" ht="15" customHeight="1" x14ac:dyDescent="0.3">
      <c r="A8" s="182" t="s">
        <v>0</v>
      </c>
      <c r="B8" s="1163" t="s">
        <v>340</v>
      </c>
      <c r="C8" s="1061">
        <v>2019</v>
      </c>
      <c r="D8" s="1062"/>
      <c r="E8" s="1062"/>
      <c r="F8" s="1062"/>
      <c r="G8" s="1062"/>
      <c r="H8" s="1062"/>
      <c r="I8" s="1062"/>
      <c r="J8" s="1062"/>
      <c r="K8" s="1062"/>
      <c r="L8" s="1062"/>
      <c r="M8" s="1062"/>
      <c r="N8" s="1063"/>
      <c r="O8" s="180" t="s">
        <v>2</v>
      </c>
      <c r="P8" s="16"/>
      <c r="Q8" s="16"/>
      <c r="T8"/>
      <c r="U8"/>
      <c r="V8"/>
      <c r="W8"/>
      <c r="X8"/>
      <c r="Y8"/>
      <c r="Z8"/>
    </row>
    <row r="9" spans="1:26" x14ac:dyDescent="0.3">
      <c r="A9" s="139" t="s">
        <v>1</v>
      </c>
      <c r="B9" s="1164"/>
      <c r="C9" s="172" t="s">
        <v>72</v>
      </c>
      <c r="D9" s="172" t="s">
        <v>63</v>
      </c>
      <c r="E9" s="172" t="s">
        <v>64</v>
      </c>
      <c r="F9" s="172" t="s">
        <v>65</v>
      </c>
      <c r="G9" s="172" t="s">
        <v>57</v>
      </c>
      <c r="H9" s="172" t="s">
        <v>66</v>
      </c>
      <c r="I9" s="172" t="s">
        <v>67</v>
      </c>
      <c r="J9" s="172" t="s">
        <v>68</v>
      </c>
      <c r="K9" s="172" t="s">
        <v>69</v>
      </c>
      <c r="L9" s="172" t="s">
        <v>70</v>
      </c>
      <c r="M9" s="172" t="s">
        <v>71</v>
      </c>
      <c r="N9" s="173" t="s">
        <v>61</v>
      </c>
      <c r="O9" s="181" t="str">
        <f>"pr."&amp;" "&amp;Forside!Q1&amp;""</f>
        <v>pr. 30.09.2019</v>
      </c>
      <c r="P9" s="16"/>
      <c r="Q9" s="16"/>
      <c r="R9" s="16"/>
      <c r="S9" s="16"/>
    </row>
    <row r="10" spans="1:26" ht="15" customHeight="1" x14ac:dyDescent="0.3">
      <c r="A10" s="70" t="s">
        <v>7</v>
      </c>
      <c r="B10" s="49"/>
      <c r="C10" s="266"/>
      <c r="D10" s="267"/>
      <c r="E10" s="267"/>
      <c r="F10" s="267"/>
      <c r="G10" s="267"/>
      <c r="H10" s="267"/>
      <c r="I10" s="49"/>
      <c r="J10" s="49"/>
      <c r="K10" s="50"/>
      <c r="L10" s="51"/>
      <c r="M10" s="50"/>
      <c r="N10" s="50"/>
      <c r="O10" s="50"/>
      <c r="P10" s="16"/>
      <c r="Q10" s="16"/>
      <c r="R10" s="16"/>
      <c r="S10" s="16"/>
    </row>
    <row r="11" spans="1:26" x14ac:dyDescent="0.3">
      <c r="A11" s="52" t="s">
        <v>126</v>
      </c>
      <c r="B11" s="815">
        <v>6321</v>
      </c>
      <c r="C11" s="651">
        <v>471</v>
      </c>
      <c r="D11" s="651">
        <v>419</v>
      </c>
      <c r="E11" s="651">
        <v>390</v>
      </c>
      <c r="F11" s="651">
        <v>354</v>
      </c>
      <c r="G11" s="651">
        <v>349</v>
      </c>
      <c r="H11" s="652">
        <v>324</v>
      </c>
      <c r="I11" s="651">
        <v>358</v>
      </c>
      <c r="J11" s="652">
        <v>477</v>
      </c>
      <c r="K11" s="651">
        <v>388</v>
      </c>
      <c r="L11" s="652"/>
      <c r="M11" s="730"/>
      <c r="N11" s="572"/>
      <c r="O11" s="54">
        <f>SUM(C11:N11)</f>
        <v>3530</v>
      </c>
      <c r="P11" s="16"/>
      <c r="Q11" s="16"/>
      <c r="R11" s="16"/>
      <c r="S11" s="16"/>
    </row>
    <row r="12" spans="1:26" x14ac:dyDescent="0.3">
      <c r="A12" s="55" t="s">
        <v>31</v>
      </c>
      <c r="B12" s="165">
        <v>4601</v>
      </c>
      <c r="C12" s="189">
        <v>307</v>
      </c>
      <c r="D12" s="189">
        <v>258</v>
      </c>
      <c r="E12" s="189">
        <v>226</v>
      </c>
      <c r="F12" s="189">
        <v>192</v>
      </c>
      <c r="G12" s="189">
        <v>250</v>
      </c>
      <c r="H12" s="731">
        <v>205</v>
      </c>
      <c r="I12" s="189">
        <v>252</v>
      </c>
      <c r="J12" s="367">
        <v>237</v>
      </c>
      <c r="K12" s="189">
        <v>346</v>
      </c>
      <c r="L12" s="367"/>
      <c r="M12" s="732"/>
      <c r="N12" s="571"/>
      <c r="O12" s="44">
        <f>SUM(C12:N12)</f>
        <v>2273</v>
      </c>
      <c r="P12" s="16"/>
      <c r="Q12" s="16"/>
      <c r="R12" s="16"/>
      <c r="S12" s="16"/>
    </row>
    <row r="13" spans="1:26" x14ac:dyDescent="0.3">
      <c r="A13" s="56" t="s">
        <v>107</v>
      </c>
      <c r="B13" s="166">
        <v>3225</v>
      </c>
      <c r="C13" s="655">
        <v>243</v>
      </c>
      <c r="D13" s="655">
        <v>150</v>
      </c>
      <c r="E13" s="655">
        <v>144</v>
      </c>
      <c r="F13" s="655">
        <v>116</v>
      </c>
      <c r="G13" s="655">
        <v>129</v>
      </c>
      <c r="H13" s="1022">
        <v>134</v>
      </c>
      <c r="I13" s="655">
        <v>179</v>
      </c>
      <c r="J13" s="1022">
        <v>190</v>
      </c>
      <c r="K13" s="655">
        <v>249</v>
      </c>
      <c r="L13" s="573"/>
      <c r="M13" s="733"/>
      <c r="N13" s="575"/>
      <c r="O13" s="194">
        <f>SUM(C13:N13)</f>
        <v>1534</v>
      </c>
      <c r="P13" s="16"/>
      <c r="R13" s="16"/>
      <c r="S13" s="16"/>
    </row>
    <row r="14" spans="1:26" ht="15" customHeight="1" x14ac:dyDescent="0.3">
      <c r="A14" s="150" t="s">
        <v>56</v>
      </c>
      <c r="B14" s="167">
        <v>2247</v>
      </c>
      <c r="C14" s="734">
        <v>84</v>
      </c>
      <c r="D14" s="734">
        <v>79</v>
      </c>
      <c r="E14" s="734">
        <v>132</v>
      </c>
      <c r="F14" s="734">
        <v>113</v>
      </c>
      <c r="G14" s="734">
        <v>125</v>
      </c>
      <c r="H14" s="735">
        <v>105</v>
      </c>
      <c r="I14" s="734">
        <v>104</v>
      </c>
      <c r="J14" s="735">
        <v>120</v>
      </c>
      <c r="K14" s="734">
        <v>121</v>
      </c>
      <c r="L14" s="735"/>
      <c r="M14" s="736"/>
      <c r="N14" s="574"/>
      <c r="O14" s="60">
        <f>SUM(C14:N14)</f>
        <v>983</v>
      </c>
      <c r="P14" s="16"/>
      <c r="Q14" s="16"/>
      <c r="R14" s="16"/>
      <c r="S14" s="16"/>
    </row>
    <row r="15" spans="1:26" ht="8.25" customHeight="1" x14ac:dyDescent="0.25">
      <c r="A15" s="61"/>
      <c r="B15" s="61"/>
      <c r="C15" s="61"/>
      <c r="D15" s="61"/>
      <c r="E15" s="61"/>
      <c r="F15" s="61"/>
      <c r="G15" s="61"/>
      <c r="H15" s="61"/>
      <c r="I15" s="61"/>
      <c r="J15" s="61"/>
      <c r="K15" s="62"/>
      <c r="L15" s="62"/>
      <c r="M15" s="63"/>
      <c r="N15" s="62"/>
      <c r="O15" s="64"/>
      <c r="P15" s="16"/>
      <c r="Q15" s="16"/>
      <c r="R15" s="16"/>
      <c r="S15" s="16"/>
    </row>
    <row r="16" spans="1:26" x14ac:dyDescent="0.3">
      <c r="A16" s="71" t="s">
        <v>106</v>
      </c>
      <c r="B16" s="66"/>
      <c r="C16" s="737"/>
      <c r="D16" s="737"/>
      <c r="E16" s="737"/>
      <c r="F16" s="737"/>
      <c r="G16" s="737"/>
      <c r="H16" s="737"/>
      <c r="I16" s="737"/>
      <c r="J16" s="737"/>
      <c r="K16" s="738"/>
      <c r="L16" s="738"/>
      <c r="M16" s="738"/>
      <c r="N16" s="738"/>
      <c r="O16" s="738"/>
      <c r="P16" s="16"/>
      <c r="Q16" s="16"/>
      <c r="R16" s="16"/>
      <c r="S16" s="16"/>
    </row>
    <row r="17" spans="1:19" x14ac:dyDescent="0.3">
      <c r="A17" s="67" t="s">
        <v>32</v>
      </c>
      <c r="B17" s="168">
        <v>633</v>
      </c>
      <c r="C17" s="739">
        <v>30</v>
      </c>
      <c r="D17" s="740">
        <v>21</v>
      </c>
      <c r="E17" s="739">
        <v>16</v>
      </c>
      <c r="F17" s="740">
        <v>18</v>
      </c>
      <c r="G17" s="739">
        <v>36</v>
      </c>
      <c r="H17" s="740">
        <v>40</v>
      </c>
      <c r="I17" s="739">
        <v>61</v>
      </c>
      <c r="J17" s="740">
        <v>106</v>
      </c>
      <c r="K17" s="741">
        <v>27</v>
      </c>
      <c r="L17" s="742"/>
      <c r="M17" s="743"/>
      <c r="N17" s="744"/>
      <c r="O17" s="69">
        <f>SUM(C17:N17)</f>
        <v>355</v>
      </c>
      <c r="P17" s="16"/>
      <c r="Q17" s="16"/>
      <c r="R17" s="16"/>
      <c r="S17" s="16"/>
    </row>
    <row r="18" spans="1:19" ht="15" x14ac:dyDescent="0.25">
      <c r="A18" s="98"/>
      <c r="B18" s="98"/>
      <c r="I18" s="98"/>
      <c r="J18" s="98"/>
      <c r="K18" s="98"/>
      <c r="L18" s="98"/>
      <c r="M18" s="98"/>
      <c r="N18" s="98"/>
      <c r="O18" s="171"/>
      <c r="P18" s="16"/>
      <c r="Q18" s="16"/>
      <c r="R18" s="16"/>
      <c r="S18" s="16"/>
    </row>
    <row r="19" spans="1:19" ht="11.25" customHeight="1" x14ac:dyDescent="0.3">
      <c r="A19" s="1148" t="s">
        <v>281</v>
      </c>
      <c r="B19" s="1148"/>
      <c r="C19" s="1148"/>
      <c r="D19" s="1148"/>
      <c r="E19" s="1148"/>
      <c r="F19" s="1148"/>
      <c r="G19" s="1148"/>
      <c r="H19" s="1148"/>
      <c r="I19" s="1148"/>
      <c r="J19" s="1148"/>
      <c r="K19" s="1148"/>
      <c r="L19" s="1148"/>
      <c r="M19" s="1148"/>
      <c r="N19" s="1148"/>
      <c r="O19" s="1148"/>
      <c r="P19" s="16"/>
      <c r="Q19" s="16"/>
      <c r="R19" s="16"/>
      <c r="S19" s="16"/>
    </row>
    <row r="20" spans="1:19" ht="11.25" customHeight="1" x14ac:dyDescent="0.3">
      <c r="A20" s="1149"/>
      <c r="B20" s="1149"/>
      <c r="C20" s="1149"/>
      <c r="D20" s="1149"/>
      <c r="E20" s="1149"/>
      <c r="F20" s="1149"/>
      <c r="G20" s="1149"/>
      <c r="H20" s="1149"/>
      <c r="I20" s="1149"/>
      <c r="J20" s="1149"/>
      <c r="K20" s="1149"/>
      <c r="L20" s="1149"/>
      <c r="M20" s="1149"/>
      <c r="N20" s="1149"/>
      <c r="O20" s="1149"/>
      <c r="P20" s="16"/>
      <c r="Q20" s="16"/>
      <c r="R20" s="16"/>
      <c r="S20" s="16"/>
    </row>
    <row r="21" spans="1:19" ht="7.5" customHeight="1" x14ac:dyDescent="0.25">
      <c r="A21" s="30"/>
      <c r="B21" s="30"/>
      <c r="C21" s="30"/>
      <c r="D21" s="30"/>
      <c r="E21" s="30"/>
      <c r="F21" s="30"/>
      <c r="G21" s="30"/>
      <c r="H21" s="30"/>
      <c r="I21" s="30"/>
      <c r="J21" s="30"/>
      <c r="K21" s="1"/>
      <c r="L21" s="1"/>
      <c r="M21" s="1"/>
      <c r="N21" s="1"/>
      <c r="O21" s="1"/>
      <c r="P21" s="16"/>
      <c r="Q21" s="16"/>
      <c r="R21" s="16"/>
      <c r="S21" s="16"/>
    </row>
    <row r="22" spans="1:19" ht="15" customHeight="1" x14ac:dyDescent="0.3">
      <c r="A22" s="182" t="s">
        <v>0</v>
      </c>
      <c r="B22" s="1153" t="s">
        <v>137</v>
      </c>
      <c r="C22" s="1155" t="s">
        <v>257</v>
      </c>
      <c r="D22" s="1156"/>
      <c r="E22" s="1157"/>
      <c r="F22" s="1155" t="s">
        <v>270</v>
      </c>
      <c r="G22" s="1156"/>
      <c r="H22" s="1157"/>
      <c r="I22" s="1155" t="s">
        <v>326</v>
      </c>
      <c r="J22" s="1156"/>
      <c r="K22" s="1157"/>
      <c r="L22" s="1155" t="s">
        <v>342</v>
      </c>
      <c r="M22" s="1156"/>
      <c r="N22" s="1157"/>
      <c r="O22" s="1161" t="str">
        <f>"Året
2019
pr."&amp;" "&amp;Forside!Q1&amp;""</f>
        <v>Året
2019
pr. 30.09.2019</v>
      </c>
      <c r="P22" s="16"/>
      <c r="Q22" s="16"/>
      <c r="R22" s="16"/>
      <c r="S22" s="16"/>
    </row>
    <row r="23" spans="1:19" ht="24.75" customHeight="1" x14ac:dyDescent="0.3">
      <c r="A23" s="139" t="s">
        <v>1</v>
      </c>
      <c r="B23" s="1154"/>
      <c r="C23" s="1158"/>
      <c r="D23" s="1159"/>
      <c r="E23" s="1160"/>
      <c r="F23" s="1158">
        <v>2010</v>
      </c>
      <c r="G23" s="1159"/>
      <c r="H23" s="1160"/>
      <c r="I23" s="1158">
        <v>2010</v>
      </c>
      <c r="J23" s="1159"/>
      <c r="K23" s="1160"/>
      <c r="L23" s="1158">
        <v>2010</v>
      </c>
      <c r="M23" s="1159"/>
      <c r="N23" s="1160"/>
      <c r="O23" s="1162"/>
      <c r="P23" s="16"/>
      <c r="Q23" s="16"/>
      <c r="R23" s="16"/>
      <c r="S23" s="16"/>
    </row>
    <row r="24" spans="1:19" ht="15" customHeight="1" x14ac:dyDescent="0.3">
      <c r="A24" s="70" t="s">
        <v>7</v>
      </c>
      <c r="B24" s="49"/>
      <c r="C24" s="49"/>
      <c r="D24" s="49"/>
      <c r="E24" s="49"/>
      <c r="F24" s="49"/>
      <c r="G24" s="49"/>
      <c r="H24" s="49"/>
      <c r="I24" s="49"/>
      <c r="J24" s="49"/>
      <c r="K24" s="50"/>
      <c r="L24" s="51"/>
      <c r="M24" s="50"/>
      <c r="N24" s="50"/>
      <c r="O24" s="50"/>
      <c r="P24" s="16"/>
      <c r="Q24" s="16"/>
      <c r="R24" s="16"/>
      <c r="S24" s="16"/>
    </row>
    <row r="25" spans="1:19" x14ac:dyDescent="0.3">
      <c r="A25" s="52" t="s">
        <v>126</v>
      </c>
      <c r="B25" s="325">
        <v>12307</v>
      </c>
      <c r="C25" s="1074">
        <v>16017</v>
      </c>
      <c r="D25" s="1074"/>
      <c r="E25" s="1075"/>
      <c r="F25" s="1073">
        <v>8789</v>
      </c>
      <c r="G25" s="1074"/>
      <c r="H25" s="1075"/>
      <c r="I25" s="1073">
        <v>6689</v>
      </c>
      <c r="J25" s="1074"/>
      <c r="K25" s="1075"/>
      <c r="L25" s="1150">
        <v>6321</v>
      </c>
      <c r="M25" s="1151"/>
      <c r="N25" s="1152"/>
      <c r="O25" s="54">
        <f>O11</f>
        <v>3530</v>
      </c>
      <c r="P25" s="16"/>
      <c r="Q25" s="16"/>
      <c r="R25" s="16"/>
      <c r="S25" s="16"/>
    </row>
    <row r="26" spans="1:19" x14ac:dyDescent="0.3">
      <c r="A26" s="55" t="s">
        <v>31</v>
      </c>
      <c r="B26" s="326">
        <v>5727</v>
      </c>
      <c r="C26" s="1086">
        <v>11645</v>
      </c>
      <c r="D26" s="1086"/>
      <c r="E26" s="1087"/>
      <c r="F26" s="1085">
        <v>7679</v>
      </c>
      <c r="G26" s="1086"/>
      <c r="H26" s="1087"/>
      <c r="I26" s="1085">
        <v>7015</v>
      </c>
      <c r="J26" s="1086"/>
      <c r="K26" s="1087"/>
      <c r="L26" s="1086">
        <v>4601</v>
      </c>
      <c r="M26" s="1086"/>
      <c r="N26" s="1102"/>
      <c r="O26" s="44">
        <f>O12</f>
        <v>2273</v>
      </c>
      <c r="P26" s="16"/>
      <c r="Q26" s="16"/>
      <c r="R26" s="16"/>
      <c r="S26" s="16"/>
    </row>
    <row r="27" spans="1:19" x14ac:dyDescent="0.3">
      <c r="A27" s="56" t="s">
        <v>107</v>
      </c>
      <c r="B27" s="331">
        <v>3410</v>
      </c>
      <c r="C27" s="1177">
        <v>5233</v>
      </c>
      <c r="D27" s="1177"/>
      <c r="E27" s="1178"/>
      <c r="F27" s="1179">
        <v>3825</v>
      </c>
      <c r="G27" s="1177"/>
      <c r="H27" s="1178"/>
      <c r="I27" s="1179">
        <v>4127</v>
      </c>
      <c r="J27" s="1177"/>
      <c r="K27" s="1178"/>
      <c r="L27" s="1177">
        <v>3225</v>
      </c>
      <c r="M27" s="1177"/>
      <c r="N27" s="1180"/>
      <c r="O27" s="194">
        <f>O13</f>
        <v>1534</v>
      </c>
      <c r="P27" s="16"/>
      <c r="Q27" s="16"/>
      <c r="R27" s="16"/>
      <c r="S27" s="16"/>
    </row>
    <row r="28" spans="1:19" ht="15" customHeight="1" x14ac:dyDescent="0.3">
      <c r="A28" s="58" t="s">
        <v>56</v>
      </c>
      <c r="B28" s="332">
        <v>1366</v>
      </c>
      <c r="C28" s="1070">
        <v>1957</v>
      </c>
      <c r="D28" s="1070"/>
      <c r="E28" s="1088"/>
      <c r="F28" s="1069">
        <v>2461</v>
      </c>
      <c r="G28" s="1070"/>
      <c r="H28" s="1088"/>
      <c r="I28" s="1069">
        <v>2637</v>
      </c>
      <c r="J28" s="1070"/>
      <c r="K28" s="1088"/>
      <c r="L28" s="1070">
        <v>2247</v>
      </c>
      <c r="M28" s="1070"/>
      <c r="N28" s="1071"/>
      <c r="O28" s="60">
        <f>O14</f>
        <v>983</v>
      </c>
      <c r="P28" s="16"/>
      <c r="Q28" s="16"/>
      <c r="R28" s="16"/>
      <c r="S28" s="16"/>
    </row>
    <row r="29" spans="1:19" ht="8.25" customHeight="1" x14ac:dyDescent="0.3">
      <c r="A29" s="61"/>
      <c r="B29" s="61"/>
      <c r="C29" s="63"/>
      <c r="D29" s="63"/>
      <c r="E29" s="61"/>
      <c r="F29" s="61"/>
      <c r="G29" s="61"/>
      <c r="H29" s="61"/>
      <c r="I29" s="61"/>
      <c r="J29" s="61"/>
      <c r="K29" s="62"/>
      <c r="L29" s="62"/>
      <c r="M29" s="63"/>
      <c r="N29" s="62"/>
      <c r="O29" s="64"/>
      <c r="P29" s="16"/>
      <c r="Q29" s="16"/>
      <c r="R29" s="16"/>
      <c r="S29" s="16"/>
    </row>
    <row r="30" spans="1:19" x14ac:dyDescent="0.3">
      <c r="A30" s="71" t="s">
        <v>106</v>
      </c>
      <c r="B30" s="66"/>
      <c r="C30" s="138"/>
      <c r="D30" s="138"/>
      <c r="E30" s="66"/>
      <c r="F30" s="66"/>
      <c r="G30" s="66"/>
      <c r="H30" s="66"/>
      <c r="I30" s="66"/>
      <c r="J30" s="66"/>
      <c r="K30" s="31"/>
      <c r="L30" s="31"/>
      <c r="M30" s="31"/>
      <c r="N30" s="31"/>
      <c r="O30" s="31"/>
      <c r="P30" s="16"/>
      <c r="Q30" s="16"/>
      <c r="R30" s="16"/>
      <c r="S30" s="16"/>
    </row>
    <row r="31" spans="1:19" x14ac:dyDescent="0.3">
      <c r="A31" s="67" t="s">
        <v>32</v>
      </c>
      <c r="B31" s="68">
        <v>516</v>
      </c>
      <c r="C31" s="1170">
        <v>493</v>
      </c>
      <c r="D31" s="1171"/>
      <c r="E31" s="1172"/>
      <c r="F31" s="1171">
        <v>470</v>
      </c>
      <c r="G31" s="1171"/>
      <c r="H31" s="1172"/>
      <c r="I31" s="1170">
        <v>775</v>
      </c>
      <c r="J31" s="1171"/>
      <c r="K31" s="1172"/>
      <c r="L31" s="1170">
        <v>633</v>
      </c>
      <c r="M31" s="1171"/>
      <c r="N31" s="1173"/>
      <c r="O31" s="203">
        <f>O17</f>
        <v>355</v>
      </c>
      <c r="P31" s="16"/>
      <c r="Q31" s="16"/>
      <c r="R31" s="16"/>
      <c r="S31" s="16"/>
    </row>
    <row r="32" spans="1:19" x14ac:dyDescent="0.3">
      <c r="A32" s="98"/>
      <c r="B32" s="98"/>
      <c r="C32" s="216"/>
      <c r="D32" s="216"/>
      <c r="E32" s="216"/>
      <c r="F32" s="216"/>
      <c r="G32" s="216"/>
      <c r="H32" s="216"/>
      <c r="I32" s="216"/>
      <c r="J32" s="216"/>
      <c r="K32" s="216"/>
      <c r="L32" s="216"/>
      <c r="M32" s="216"/>
      <c r="N32" s="216"/>
      <c r="O32" s="215"/>
      <c r="P32" s="16"/>
      <c r="Q32" s="16"/>
      <c r="R32" s="16"/>
      <c r="S32" s="16"/>
    </row>
    <row r="33" spans="1:19" x14ac:dyDescent="0.3">
      <c r="A33" s="260" t="s">
        <v>130</v>
      </c>
      <c r="B33" s="98"/>
      <c r="C33" s="216"/>
      <c r="D33" s="216"/>
      <c r="E33" s="216"/>
      <c r="F33" s="216"/>
      <c r="G33" s="216"/>
      <c r="H33" s="216"/>
      <c r="I33" s="216"/>
      <c r="J33" s="216" t="s">
        <v>10</v>
      </c>
      <c r="K33" s="216"/>
      <c r="L33" s="216"/>
      <c r="M33" s="216"/>
      <c r="N33" s="216"/>
      <c r="O33" s="215"/>
      <c r="P33" s="16"/>
      <c r="Q33" s="16"/>
      <c r="R33" s="16"/>
      <c r="S33" s="16"/>
    </row>
    <row r="34" spans="1:19" x14ac:dyDescent="0.3">
      <c r="A34" s="98"/>
      <c r="B34" s="98"/>
      <c r="C34" s="216"/>
      <c r="D34" s="216"/>
      <c r="E34" s="216"/>
      <c r="F34" s="216"/>
      <c r="G34" s="216"/>
      <c r="H34" s="216"/>
      <c r="I34" s="216"/>
      <c r="J34" s="216"/>
      <c r="K34" s="216"/>
      <c r="L34" s="216"/>
      <c r="M34" s="216"/>
      <c r="N34" s="216"/>
      <c r="O34" s="215"/>
      <c r="P34" s="16"/>
      <c r="Q34" s="16"/>
      <c r="R34" s="16"/>
      <c r="S34" s="16"/>
    </row>
    <row r="35" spans="1:19" x14ac:dyDescent="0.3">
      <c r="A35" s="1084"/>
      <c r="B35" s="1084"/>
      <c r="C35" s="1084"/>
      <c r="D35" s="1084"/>
      <c r="E35" s="1084"/>
      <c r="F35" s="1084"/>
      <c r="G35" s="1084"/>
      <c r="H35" s="1084"/>
      <c r="I35" s="1084"/>
      <c r="J35" s="1084"/>
      <c r="K35" s="1084"/>
      <c r="L35" s="1084"/>
      <c r="M35" s="1084"/>
      <c r="N35" s="1084"/>
      <c r="O35" s="1084"/>
      <c r="P35" s="16"/>
      <c r="Q35" s="16"/>
      <c r="R35" s="16"/>
      <c r="S35" s="16"/>
    </row>
    <row r="36" spans="1:19" x14ac:dyDescent="0.3">
      <c r="A36" s="1175"/>
      <c r="B36" s="1175"/>
      <c r="C36" s="1175"/>
      <c r="D36" s="1175"/>
      <c r="E36" s="1175"/>
      <c r="F36" s="1175"/>
      <c r="G36" s="1175"/>
      <c r="H36" s="1175"/>
      <c r="I36" s="1175"/>
      <c r="J36" s="1175"/>
      <c r="K36" s="1175"/>
      <c r="L36" s="1175"/>
      <c r="M36" s="1175"/>
      <c r="N36" s="1175"/>
      <c r="O36" s="1175"/>
      <c r="P36" s="16"/>
      <c r="Q36" s="16"/>
      <c r="R36" s="16"/>
      <c r="S36" s="16"/>
    </row>
    <row r="37" spans="1:19" x14ac:dyDescent="0.3">
      <c r="A37" s="1176"/>
      <c r="B37" s="1176"/>
      <c r="C37" s="1176"/>
      <c r="D37" s="1176"/>
      <c r="E37" s="1176"/>
      <c r="F37" s="1176"/>
      <c r="G37" s="1176"/>
      <c r="H37" s="1176"/>
      <c r="I37" s="1176"/>
      <c r="J37" s="1176"/>
      <c r="K37" s="1176"/>
      <c r="L37" s="1176"/>
      <c r="M37" s="1176"/>
      <c r="N37" s="1176"/>
      <c r="O37" s="1176"/>
      <c r="P37" s="16"/>
      <c r="Q37" s="16"/>
      <c r="R37" s="16"/>
      <c r="S37" s="16"/>
    </row>
    <row r="38" spans="1:19" x14ac:dyDescent="0.3">
      <c r="A38" s="1174"/>
      <c r="B38" s="1174"/>
      <c r="C38" s="1174"/>
      <c r="D38" s="1174"/>
      <c r="E38" s="1174"/>
      <c r="F38" s="1174"/>
      <c r="G38" s="1174"/>
      <c r="H38" s="1174"/>
      <c r="I38" s="1174"/>
      <c r="J38" s="1174"/>
      <c r="K38" s="1174"/>
      <c r="L38" s="1174"/>
      <c r="M38" s="1174"/>
      <c r="N38" s="1174"/>
      <c r="O38" s="1174"/>
      <c r="P38" s="16"/>
      <c r="Q38" s="16"/>
      <c r="R38" s="16"/>
      <c r="S38" s="16"/>
    </row>
    <row r="39" spans="1:19" x14ac:dyDescent="0.3">
      <c r="A39" s="87"/>
      <c r="B39" s="87"/>
      <c r="C39" s="163"/>
      <c r="D39" s="163"/>
      <c r="E39" s="163"/>
      <c r="F39" s="163"/>
      <c r="G39" s="163"/>
      <c r="H39" s="163"/>
      <c r="I39" s="163"/>
      <c r="J39" s="163"/>
      <c r="K39" s="87"/>
      <c r="L39" s="87"/>
      <c r="M39" s="87"/>
      <c r="N39" s="87"/>
      <c r="O39" s="87"/>
      <c r="P39" s="16"/>
      <c r="Q39" s="16"/>
      <c r="R39" s="16"/>
      <c r="S39" s="16"/>
    </row>
    <row r="40" spans="1:19" x14ac:dyDescent="0.3">
      <c r="A40" s="87"/>
      <c r="B40" s="87"/>
      <c r="C40" s="163"/>
      <c r="D40" s="163"/>
      <c r="E40" s="163"/>
      <c r="F40" s="163"/>
      <c r="G40" s="163"/>
      <c r="H40" s="163"/>
      <c r="I40" s="163"/>
      <c r="J40" s="163"/>
      <c r="K40" s="87"/>
      <c r="L40" s="87"/>
      <c r="M40" s="87"/>
      <c r="N40" s="87"/>
      <c r="O40" s="87"/>
      <c r="P40" s="16"/>
      <c r="Q40" s="16"/>
      <c r="R40" s="16"/>
      <c r="S40" s="16"/>
    </row>
    <row r="41" spans="1:19" x14ac:dyDescent="0.3">
      <c r="A41" s="87"/>
      <c r="B41" s="87"/>
      <c r="C41" s="163"/>
      <c r="D41" s="163"/>
      <c r="E41" s="163"/>
      <c r="F41" s="163"/>
      <c r="G41" s="163"/>
      <c r="H41" s="163"/>
      <c r="I41" s="163"/>
      <c r="J41" s="163"/>
      <c r="K41" s="87"/>
      <c r="L41" s="87"/>
      <c r="M41" s="87"/>
      <c r="N41" s="87"/>
      <c r="O41" s="87"/>
      <c r="P41" s="16"/>
      <c r="Q41" s="16"/>
      <c r="R41" s="16"/>
      <c r="S41" s="16"/>
    </row>
    <row r="42" spans="1:19" x14ac:dyDescent="0.3">
      <c r="A42" s="87"/>
      <c r="B42" s="87"/>
      <c r="C42" s="163"/>
      <c r="D42" s="163"/>
      <c r="E42" s="163"/>
      <c r="F42" s="163"/>
      <c r="G42" s="163"/>
      <c r="H42" s="163"/>
      <c r="I42" s="163"/>
      <c r="J42" s="163"/>
      <c r="K42" s="87"/>
      <c r="L42" s="87"/>
      <c r="M42" s="87"/>
      <c r="N42" s="87"/>
      <c r="O42" s="87"/>
      <c r="P42" s="16"/>
      <c r="Q42" s="16"/>
      <c r="R42" s="16"/>
      <c r="S42" s="16"/>
    </row>
    <row r="43" spans="1:19" x14ac:dyDescent="0.3">
      <c r="A43" s="41"/>
      <c r="B43" s="41"/>
      <c r="C43" s="164"/>
      <c r="D43" s="164"/>
      <c r="E43" s="164"/>
      <c r="F43" s="164"/>
      <c r="G43" s="164"/>
      <c r="H43" s="164"/>
      <c r="I43" s="164"/>
      <c r="J43" s="164"/>
      <c r="K43" s="41"/>
      <c r="L43" s="41"/>
      <c r="M43" s="41"/>
      <c r="N43" s="41"/>
      <c r="O43" s="41"/>
      <c r="P43" s="16"/>
      <c r="Q43" s="16"/>
      <c r="R43" s="16"/>
      <c r="S43" s="16"/>
    </row>
    <row r="44" spans="1:19" x14ac:dyDescent="0.3">
      <c r="A44" s="41"/>
      <c r="B44" s="41"/>
      <c r="C44" s="164"/>
      <c r="D44" s="164"/>
      <c r="E44" s="164"/>
      <c r="F44" s="164"/>
      <c r="G44" s="164"/>
      <c r="H44" s="164"/>
      <c r="I44" s="164"/>
      <c r="J44" s="164"/>
      <c r="K44" s="41"/>
      <c r="L44" s="41"/>
      <c r="M44" s="41"/>
      <c r="N44" s="41"/>
      <c r="O44" s="41"/>
      <c r="P44" s="16"/>
      <c r="Q44" s="16"/>
      <c r="R44" s="16"/>
      <c r="S44" s="16"/>
    </row>
    <row r="45" spans="1:19" x14ac:dyDescent="0.3">
      <c r="A45" s="41"/>
      <c r="B45" s="41"/>
      <c r="C45" s="164"/>
      <c r="D45" s="164"/>
      <c r="E45" s="164"/>
      <c r="F45" s="164"/>
      <c r="G45" s="164"/>
      <c r="H45" s="164"/>
      <c r="I45" s="164"/>
      <c r="J45" s="164"/>
      <c r="K45" s="41"/>
      <c r="L45" s="41"/>
      <c r="M45" s="41"/>
      <c r="N45" s="41"/>
      <c r="O45" s="41"/>
      <c r="P45" s="16"/>
      <c r="Q45" s="16"/>
      <c r="R45" s="16"/>
      <c r="S45" s="16"/>
    </row>
    <row r="46" spans="1:19" ht="26.25" customHeight="1" x14ac:dyDescent="0.3">
      <c r="A46" s="41"/>
      <c r="B46" s="41"/>
      <c r="C46" s="164"/>
      <c r="D46" s="164"/>
      <c r="E46" s="164"/>
      <c r="F46" s="164"/>
      <c r="G46" s="164"/>
      <c r="H46" s="164"/>
      <c r="I46" s="164"/>
      <c r="J46" s="164"/>
      <c r="K46" s="41"/>
      <c r="L46" s="41"/>
      <c r="M46" s="41"/>
      <c r="N46" s="41"/>
      <c r="O46" s="41"/>
      <c r="P46" s="16"/>
      <c r="Q46" s="16"/>
      <c r="R46" s="16"/>
      <c r="S46" s="16"/>
    </row>
    <row r="47" spans="1:19" s="17" customFormat="1" ht="11.25" customHeight="1" x14ac:dyDescent="0.3">
      <c r="A47" s="1167"/>
      <c r="B47" s="1167"/>
      <c r="C47" s="1167"/>
      <c r="D47" s="1167"/>
      <c r="E47" s="1167"/>
      <c r="F47" s="1167"/>
      <c r="G47" s="1167"/>
      <c r="H47" s="1167"/>
      <c r="I47" s="1167"/>
      <c r="J47" s="1167"/>
      <c r="K47" s="1167"/>
      <c r="L47" s="1167"/>
      <c r="M47" s="1167"/>
      <c r="N47" s="1167"/>
      <c r="O47" s="1167"/>
    </row>
    <row r="48" spans="1:19" s="17" customFormat="1" x14ac:dyDescent="0.3">
      <c r="A48" s="1167"/>
      <c r="B48" s="1167"/>
      <c r="C48" s="1167"/>
      <c r="D48" s="1167"/>
      <c r="E48" s="1167"/>
      <c r="F48" s="1167"/>
      <c r="G48" s="1167"/>
      <c r="H48" s="1167"/>
      <c r="I48" s="1167"/>
      <c r="J48" s="1167"/>
      <c r="K48" s="1167"/>
      <c r="L48" s="1167"/>
      <c r="M48" s="1167"/>
      <c r="N48" s="1167"/>
      <c r="O48" s="1167"/>
    </row>
    <row r="49" spans="1:15" s="17" customFormat="1" ht="6.75" customHeight="1" x14ac:dyDescent="0.3">
      <c r="A49" s="76"/>
      <c r="B49" s="76"/>
      <c r="C49" s="76"/>
      <c r="D49" s="76"/>
      <c r="E49" s="76"/>
      <c r="F49" s="76"/>
      <c r="G49" s="76"/>
      <c r="H49" s="76"/>
      <c r="I49" s="76"/>
      <c r="J49" s="76"/>
      <c r="K49" s="76"/>
      <c r="L49" s="76"/>
      <c r="M49" s="76"/>
      <c r="N49" s="76"/>
      <c r="O49" s="76"/>
    </row>
    <row r="50" spans="1:15" s="17" customFormat="1" x14ac:dyDescent="0.3">
      <c r="A50" s="77"/>
      <c r="B50" s="72"/>
      <c r="C50" s="72"/>
      <c r="D50" s="72"/>
      <c r="E50" s="72"/>
      <c r="F50" s="72"/>
      <c r="G50" s="72"/>
      <c r="H50" s="72"/>
      <c r="I50" s="72"/>
      <c r="J50" s="72"/>
      <c r="K50" s="72"/>
      <c r="L50" s="72"/>
      <c r="M50" s="72"/>
      <c r="N50" s="72"/>
      <c r="O50" s="78"/>
    </row>
    <row r="51" spans="1:15" s="17" customFormat="1" x14ac:dyDescent="0.3">
      <c r="A51" s="79"/>
      <c r="B51" s="72"/>
      <c r="C51" s="72"/>
      <c r="D51" s="72"/>
      <c r="E51" s="72"/>
      <c r="F51" s="72"/>
      <c r="G51" s="72"/>
      <c r="H51" s="72"/>
      <c r="I51" s="72"/>
      <c r="J51" s="72"/>
      <c r="K51" s="72"/>
      <c r="L51" s="72"/>
      <c r="M51" s="72"/>
      <c r="N51" s="72"/>
      <c r="O51" s="80"/>
    </row>
    <row r="52" spans="1:15" s="17" customFormat="1" x14ac:dyDescent="0.3">
      <c r="A52" s="79"/>
      <c r="B52" s="72"/>
      <c r="C52" s="72"/>
      <c r="D52" s="72"/>
      <c r="E52" s="72"/>
      <c r="F52" s="72"/>
      <c r="G52" s="72"/>
      <c r="H52" s="72"/>
      <c r="I52" s="72"/>
      <c r="J52" s="72"/>
      <c r="K52" s="72"/>
      <c r="L52" s="72"/>
      <c r="M52" s="72"/>
      <c r="N52" s="72"/>
      <c r="O52" s="72"/>
    </row>
    <row r="53" spans="1:15" s="17" customFormat="1" x14ac:dyDescent="0.3">
      <c r="A53" s="81"/>
      <c r="B53" s="74"/>
      <c r="C53" s="74"/>
      <c r="D53" s="74"/>
      <c r="E53" s="74"/>
      <c r="F53" s="74"/>
      <c r="G53" s="74"/>
      <c r="H53" s="74"/>
      <c r="I53" s="74"/>
      <c r="J53" s="74"/>
      <c r="K53" s="74"/>
      <c r="L53" s="74"/>
      <c r="M53" s="74"/>
      <c r="N53" s="74"/>
      <c r="O53" s="75"/>
    </row>
    <row r="54" spans="1:15" s="17" customFormat="1" x14ac:dyDescent="0.3">
      <c r="A54" s="82"/>
      <c r="B54" s="74"/>
      <c r="C54" s="74"/>
      <c r="D54" s="74"/>
      <c r="E54" s="74"/>
      <c r="F54" s="74"/>
      <c r="G54" s="74"/>
      <c r="H54" s="74"/>
      <c r="I54" s="74"/>
      <c r="J54" s="74"/>
      <c r="K54" s="74"/>
      <c r="L54" s="74"/>
      <c r="M54" s="74"/>
      <c r="N54" s="74"/>
      <c r="O54" s="75"/>
    </row>
    <row r="55" spans="1:15" s="17" customFormat="1" x14ac:dyDescent="0.3">
      <c r="A55" s="83"/>
      <c r="B55" s="84"/>
      <c r="C55" s="84"/>
      <c r="D55" s="84"/>
      <c r="E55" s="84"/>
      <c r="F55" s="84"/>
      <c r="G55" s="84"/>
      <c r="H55" s="84"/>
      <c r="I55" s="84"/>
      <c r="J55" s="84"/>
      <c r="K55" s="84"/>
      <c r="L55" s="84"/>
      <c r="M55" s="84"/>
      <c r="N55" s="84"/>
      <c r="O55" s="85"/>
    </row>
    <row r="56" spans="1:15" s="17" customFormat="1" ht="15" customHeight="1" x14ac:dyDescent="0.3">
      <c r="A56" s="81"/>
      <c r="B56" s="74"/>
      <c r="C56" s="74"/>
      <c r="D56" s="74"/>
      <c r="E56" s="74"/>
      <c r="F56" s="74"/>
      <c r="G56" s="74"/>
      <c r="H56" s="74"/>
      <c r="I56" s="74"/>
      <c r="J56" s="74"/>
      <c r="K56" s="74"/>
      <c r="L56" s="74"/>
      <c r="M56" s="74"/>
      <c r="N56" s="74"/>
      <c r="O56" s="75"/>
    </row>
    <row r="57" spans="1:15" s="17" customFormat="1" ht="8.25" customHeight="1" x14ac:dyDescent="0.3">
      <c r="A57" s="81"/>
      <c r="B57" s="74"/>
      <c r="C57" s="74"/>
      <c r="D57" s="74"/>
      <c r="E57" s="74"/>
      <c r="F57" s="74"/>
      <c r="G57" s="74"/>
      <c r="H57" s="74"/>
      <c r="I57" s="74"/>
      <c r="J57" s="74"/>
      <c r="K57" s="74"/>
      <c r="L57" s="74"/>
      <c r="M57" s="74"/>
      <c r="N57" s="74"/>
      <c r="O57" s="75"/>
    </row>
    <row r="58" spans="1:15" s="17" customFormat="1" x14ac:dyDescent="0.3">
      <c r="A58" s="73"/>
      <c r="B58" s="74"/>
      <c r="C58" s="74"/>
      <c r="D58" s="74"/>
      <c r="E58" s="74"/>
      <c r="F58" s="74"/>
      <c r="G58" s="74"/>
      <c r="H58" s="74"/>
      <c r="I58" s="74"/>
      <c r="J58" s="74"/>
      <c r="K58" s="74"/>
      <c r="L58" s="74"/>
      <c r="M58" s="74"/>
      <c r="N58" s="74"/>
      <c r="O58" s="75"/>
    </row>
    <row r="59" spans="1:15" s="17" customFormat="1" x14ac:dyDescent="0.3">
      <c r="A59" s="86"/>
      <c r="B59" s="74"/>
      <c r="C59" s="74"/>
      <c r="D59" s="74"/>
      <c r="E59" s="74"/>
      <c r="F59" s="74"/>
      <c r="G59" s="74"/>
      <c r="H59" s="74"/>
      <c r="I59" s="74"/>
      <c r="J59" s="74"/>
      <c r="K59" s="74"/>
      <c r="L59" s="74"/>
      <c r="M59" s="74"/>
      <c r="N59" s="74"/>
      <c r="O59" s="75"/>
    </row>
    <row r="60" spans="1:15" s="17" customFormat="1" x14ac:dyDescent="0.3">
      <c r="A60" s="1174"/>
      <c r="B60" s="1174"/>
      <c r="C60" s="1174"/>
      <c r="D60" s="1174"/>
      <c r="E60" s="1174"/>
      <c r="F60" s="1174"/>
      <c r="G60" s="1174"/>
      <c r="H60" s="1174"/>
      <c r="I60" s="1174"/>
      <c r="J60" s="1174"/>
      <c r="K60" s="1174"/>
      <c r="L60" s="1174"/>
      <c r="M60" s="1174"/>
      <c r="N60" s="1174"/>
      <c r="O60" s="1174"/>
    </row>
    <row r="61" spans="1:15" s="17" customFormat="1" x14ac:dyDescent="0.3">
      <c r="A61" s="1174"/>
      <c r="B61" s="1174"/>
      <c r="C61" s="1174"/>
      <c r="D61" s="1174"/>
      <c r="E61" s="1174"/>
      <c r="F61" s="1174"/>
      <c r="G61" s="1174"/>
      <c r="H61" s="1174"/>
      <c r="I61" s="1174"/>
      <c r="J61" s="1174"/>
      <c r="K61" s="1174"/>
      <c r="L61" s="1174"/>
      <c r="M61" s="1174"/>
      <c r="N61" s="1174"/>
      <c r="O61" s="1174"/>
    </row>
    <row r="62" spans="1:15" s="17" customFormat="1" x14ac:dyDescent="0.3">
      <c r="A62" s="1165"/>
      <c r="B62" s="1165"/>
      <c r="C62" s="1165"/>
      <c r="D62" s="1165"/>
      <c r="E62" s="1165"/>
      <c r="F62" s="1165"/>
      <c r="G62" s="1165"/>
      <c r="H62" s="1165"/>
      <c r="I62" s="1165"/>
      <c r="J62" s="1165"/>
      <c r="K62" s="1165"/>
      <c r="L62" s="1165"/>
      <c r="M62" s="1165"/>
      <c r="N62" s="1165"/>
      <c r="O62" s="1165"/>
    </row>
    <row r="63" spans="1:15" s="17" customFormat="1" ht="28.5" customHeight="1" x14ac:dyDescent="0.3">
      <c r="A63" s="1166"/>
      <c r="B63" s="1166"/>
      <c r="C63" s="1166"/>
      <c r="D63" s="1166"/>
      <c r="E63" s="1166"/>
      <c r="F63" s="1166"/>
      <c r="G63" s="1166"/>
      <c r="H63" s="1166"/>
      <c r="I63" s="1166"/>
      <c r="J63" s="1166"/>
      <c r="K63" s="1166"/>
      <c r="L63" s="1166"/>
      <c r="M63" s="1166"/>
      <c r="N63" s="1166"/>
      <c r="O63" s="1166"/>
    </row>
    <row r="64" spans="1:15" s="17" customFormat="1" ht="8.25" customHeight="1" x14ac:dyDescent="0.3">
      <c r="A64" s="88"/>
      <c r="B64" s="88"/>
      <c r="C64" s="88"/>
      <c r="D64" s="88"/>
      <c r="E64" s="88"/>
      <c r="F64" s="88"/>
      <c r="G64" s="88"/>
      <c r="H64" s="88"/>
      <c r="I64" s="88"/>
      <c r="J64" s="88"/>
      <c r="K64" s="89"/>
      <c r="L64" s="89"/>
      <c r="M64" s="89"/>
      <c r="N64" s="89"/>
      <c r="O64" s="89"/>
    </row>
    <row r="65" spans="1:15" s="17" customFormat="1" ht="13.5" customHeight="1" x14ac:dyDescent="0.3">
      <c r="A65" s="1167"/>
      <c r="B65" s="1167"/>
      <c r="C65" s="1167"/>
      <c r="D65" s="1167"/>
      <c r="E65" s="1167"/>
      <c r="F65" s="1167"/>
      <c r="G65" s="1167"/>
      <c r="H65" s="1167"/>
      <c r="I65" s="1167"/>
      <c r="J65" s="1167"/>
      <c r="K65" s="1167"/>
      <c r="L65" s="1167"/>
      <c r="M65" s="1167"/>
      <c r="N65" s="1167"/>
      <c r="O65" s="1167"/>
    </row>
    <row r="66" spans="1:15" s="17" customFormat="1" ht="13.5" customHeight="1" x14ac:dyDescent="0.3">
      <c r="A66" s="1167"/>
      <c r="B66" s="1167"/>
      <c r="C66" s="1167"/>
      <c r="D66" s="1167"/>
      <c r="E66" s="1167"/>
      <c r="F66" s="1167"/>
      <c r="G66" s="1167"/>
      <c r="H66" s="1167"/>
      <c r="I66" s="1167"/>
      <c r="J66" s="1167"/>
      <c r="K66" s="1167"/>
      <c r="L66" s="1167"/>
      <c r="M66" s="1167"/>
      <c r="N66" s="1167"/>
      <c r="O66" s="1167"/>
    </row>
    <row r="67" spans="1:15" s="17" customFormat="1" ht="4.5" customHeight="1" x14ac:dyDescent="0.3">
      <c r="A67" s="90"/>
      <c r="B67" s="90"/>
      <c r="C67" s="90"/>
      <c r="D67" s="90"/>
      <c r="E67" s="90"/>
      <c r="F67" s="90"/>
      <c r="G67" s="90"/>
      <c r="H67" s="90"/>
      <c r="I67" s="90"/>
      <c r="J67" s="90"/>
      <c r="K67" s="90"/>
      <c r="L67" s="90"/>
      <c r="M67" s="90"/>
      <c r="N67" s="90"/>
      <c r="O67" s="90"/>
    </row>
    <row r="68" spans="1:15" s="17" customFormat="1" x14ac:dyDescent="0.3">
      <c r="A68" s="77"/>
      <c r="B68" s="1168"/>
      <c r="C68" s="1168"/>
      <c r="D68" s="1168"/>
      <c r="E68" s="1168"/>
      <c r="F68" s="1168"/>
      <c r="G68" s="1168"/>
      <c r="H68" s="1168"/>
      <c r="I68" s="1168"/>
      <c r="J68" s="1168"/>
      <c r="K68" s="1169"/>
      <c r="L68" s="1169"/>
      <c r="M68" s="1168"/>
      <c r="N68" s="1169"/>
      <c r="O68" s="1169"/>
    </row>
    <row r="69" spans="1:15" s="17" customFormat="1" x14ac:dyDescent="0.3">
      <c r="A69" s="79"/>
      <c r="B69" s="91"/>
      <c r="C69" s="91"/>
      <c r="D69" s="91"/>
      <c r="E69" s="91"/>
      <c r="F69" s="91"/>
      <c r="G69" s="91"/>
      <c r="H69" s="91"/>
      <c r="I69" s="91"/>
      <c r="J69" s="91"/>
      <c r="K69" s="91"/>
      <c r="L69" s="92"/>
      <c r="M69" s="91"/>
      <c r="N69" s="91"/>
      <c r="O69" s="92"/>
    </row>
    <row r="70" spans="1:15" s="17" customFormat="1" ht="39.75" customHeight="1" x14ac:dyDescent="0.3">
      <c r="A70" s="83"/>
      <c r="B70" s="93"/>
      <c r="C70" s="93"/>
      <c r="D70" s="93"/>
      <c r="E70" s="93"/>
      <c r="F70" s="93"/>
      <c r="G70" s="93"/>
      <c r="H70" s="93"/>
      <c r="I70" s="93"/>
      <c r="J70" s="93"/>
      <c r="K70" s="94"/>
      <c r="L70" s="95"/>
      <c r="M70" s="94"/>
      <c r="N70" s="94"/>
      <c r="O70" s="95"/>
    </row>
    <row r="71" spans="1:15" s="17" customFormat="1" ht="9" customHeight="1" x14ac:dyDescent="0.3">
      <c r="A71" s="1174"/>
      <c r="B71" s="1174"/>
      <c r="C71" s="1174"/>
      <c r="D71" s="1174"/>
      <c r="E71" s="1174"/>
      <c r="F71" s="1174"/>
      <c r="G71" s="1174"/>
      <c r="H71" s="1174"/>
      <c r="I71" s="1174"/>
      <c r="J71" s="1174"/>
      <c r="K71" s="1174"/>
      <c r="L71" s="1174"/>
      <c r="M71" s="1174"/>
      <c r="N71" s="1174"/>
      <c r="O71" s="1174"/>
    </row>
    <row r="72" spans="1:15" s="17" customFormat="1" ht="29.25" customHeight="1" x14ac:dyDescent="0.3">
      <c r="A72" s="1174"/>
      <c r="B72" s="1174"/>
      <c r="C72" s="1174"/>
      <c r="D72" s="1174"/>
      <c r="E72" s="1174"/>
      <c r="F72" s="1174"/>
      <c r="G72" s="1174"/>
      <c r="H72" s="1174"/>
      <c r="I72" s="1174"/>
      <c r="J72" s="1174"/>
      <c r="K72" s="1174"/>
      <c r="L72" s="1174"/>
      <c r="M72" s="1174"/>
      <c r="N72" s="1174"/>
      <c r="O72" s="1174"/>
    </row>
    <row r="74" spans="1:15" x14ac:dyDescent="0.3">
      <c r="A74" s="16"/>
      <c r="B74" s="16"/>
      <c r="C74" s="16"/>
      <c r="D74" s="16"/>
      <c r="E74" s="16"/>
      <c r="F74" s="16"/>
      <c r="G74" s="16"/>
      <c r="H74" s="16"/>
      <c r="I74" s="16"/>
      <c r="J74" s="16"/>
      <c r="K74" s="16"/>
      <c r="L74" s="16"/>
      <c r="M74" s="16"/>
      <c r="N74" s="16"/>
      <c r="O74" s="16"/>
    </row>
    <row r="75" spans="1:15" x14ac:dyDescent="0.3">
      <c r="A75" s="16"/>
      <c r="B75" s="16"/>
      <c r="C75" s="16"/>
      <c r="D75" s="16"/>
      <c r="E75" s="16"/>
      <c r="F75" s="16"/>
      <c r="G75" s="16"/>
      <c r="H75" s="16"/>
      <c r="I75" s="16"/>
      <c r="J75" s="16"/>
      <c r="K75" s="16"/>
      <c r="L75" s="16"/>
      <c r="M75" s="16"/>
      <c r="N75" s="16"/>
      <c r="O75" s="16"/>
    </row>
    <row r="76" spans="1:15" x14ac:dyDescent="0.3">
      <c r="A76" s="16"/>
      <c r="B76" s="16"/>
      <c r="C76" s="16"/>
      <c r="D76" s="16"/>
      <c r="E76" s="16"/>
      <c r="F76" s="16"/>
      <c r="G76" s="16"/>
      <c r="H76" s="16"/>
      <c r="I76" s="16"/>
      <c r="J76" s="16"/>
      <c r="K76" s="16"/>
      <c r="L76" s="16"/>
      <c r="M76" s="16"/>
      <c r="N76" s="16"/>
      <c r="O76" s="16"/>
    </row>
  </sheetData>
  <mergeCells count="44">
    <mergeCell ref="A71:O71"/>
    <mergeCell ref="A72:O72"/>
    <mergeCell ref="C27:E27"/>
    <mergeCell ref="C28:E28"/>
    <mergeCell ref="I26:K26"/>
    <mergeCell ref="I27:K27"/>
    <mergeCell ref="L28:N28"/>
    <mergeCell ref="I31:K31"/>
    <mergeCell ref="F26:H26"/>
    <mergeCell ref="F27:H27"/>
    <mergeCell ref="F28:H28"/>
    <mergeCell ref="F31:H31"/>
    <mergeCell ref="A61:O61"/>
    <mergeCell ref="A47:O48"/>
    <mergeCell ref="A60:O60"/>
    <mergeCell ref="L27:N27"/>
    <mergeCell ref="I28:K28"/>
    <mergeCell ref="C31:E31"/>
    <mergeCell ref="L31:N31"/>
    <mergeCell ref="A38:O38"/>
    <mergeCell ref="C26:E26"/>
    <mergeCell ref="A35:O35"/>
    <mergeCell ref="A36:O36"/>
    <mergeCell ref="A37:O37"/>
    <mergeCell ref="L26:N26"/>
    <mergeCell ref="A62:O62"/>
    <mergeCell ref="A63:O63"/>
    <mergeCell ref="A65:O66"/>
    <mergeCell ref="B68:L68"/>
    <mergeCell ref="M68:O68"/>
    <mergeCell ref="A5:O6"/>
    <mergeCell ref="C8:N8"/>
    <mergeCell ref="C25:E25"/>
    <mergeCell ref="L25:N25"/>
    <mergeCell ref="I25:K25"/>
    <mergeCell ref="F25:H25"/>
    <mergeCell ref="A19:O20"/>
    <mergeCell ref="B22:B23"/>
    <mergeCell ref="C22:E23"/>
    <mergeCell ref="F22:H23"/>
    <mergeCell ref="I22:K23"/>
    <mergeCell ref="L22:N23"/>
    <mergeCell ref="O22:O23"/>
    <mergeCell ref="B8:B9"/>
  </mergeCells>
  <printOptions verticalCentered="1"/>
  <pageMargins left="0.23622047244094491" right="0.31496062992125984" top="0.59055118110236227" bottom="0.59055118110236227" header="0.31496062992125984" footer="0"/>
  <pageSetup paperSize="9" orientation="landscape" r:id="rId1"/>
  <headerFooter>
    <oddFooter>&amp;LMånedstallene er foreløbige.&amp;RSide 11&amp;CTal på udlændingeområdet pr. 30.09.2019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tabColor theme="3" tint="0.79998168889431442"/>
  </sheetPr>
  <dimension ref="A1:AC83"/>
  <sheetViews>
    <sheetView view="pageLayout" zoomScale="80" zoomScaleNormal="100" zoomScalePageLayoutView="80" workbookViewId="0">
      <selection activeCell="Q29" sqref="Q29"/>
    </sheetView>
  </sheetViews>
  <sheetFormatPr defaultRowHeight="14.4" x14ac:dyDescent="0.3"/>
  <cols>
    <col min="1" max="1" width="30" customWidth="1"/>
    <col min="2" max="13" width="6.109375" customWidth="1"/>
    <col min="14" max="14" width="15.5546875" customWidth="1"/>
    <col min="15" max="15" width="13.5546875" style="17" customWidth="1"/>
    <col min="16" max="29" width="9.109375" style="16"/>
  </cols>
  <sheetData>
    <row r="1" spans="1:19" ht="12.75" customHeight="1" x14ac:dyDescent="0.3">
      <c r="A1" s="16"/>
      <c r="B1" s="16"/>
      <c r="C1" s="16"/>
      <c r="D1" s="16"/>
      <c r="E1" s="16"/>
      <c r="F1" s="16"/>
      <c r="G1" s="16"/>
      <c r="H1" s="16"/>
      <c r="I1" s="16"/>
      <c r="J1" s="16"/>
      <c r="K1" s="16"/>
      <c r="L1" s="16"/>
      <c r="M1" s="16"/>
      <c r="N1" s="16"/>
    </row>
    <row r="2" spans="1:19" ht="12.75" customHeight="1" x14ac:dyDescent="0.3">
      <c r="A2" s="16"/>
      <c r="B2" s="16"/>
      <c r="C2" s="16"/>
      <c r="D2" s="16"/>
      <c r="E2" s="16"/>
      <c r="F2" s="16"/>
      <c r="G2" s="16"/>
      <c r="H2" s="16"/>
      <c r="I2" s="16"/>
      <c r="J2" s="16"/>
      <c r="K2" s="16"/>
      <c r="L2" s="16"/>
      <c r="M2" s="16"/>
      <c r="N2" s="16"/>
    </row>
    <row r="3" spans="1:19" ht="7.5" customHeight="1" x14ac:dyDescent="0.3">
      <c r="A3" s="16"/>
      <c r="B3" s="16"/>
      <c r="C3" s="16"/>
      <c r="D3" s="16"/>
      <c r="E3" s="16"/>
      <c r="F3" s="16"/>
      <c r="G3" s="16"/>
      <c r="H3" s="16"/>
      <c r="I3" s="16"/>
      <c r="J3" s="16"/>
      <c r="K3" s="16"/>
      <c r="L3" s="16"/>
      <c r="M3" s="16"/>
      <c r="N3" s="16"/>
    </row>
    <row r="4" spans="1:19" ht="12.75" customHeight="1" x14ac:dyDescent="0.3">
      <c r="A4" s="16"/>
      <c r="B4" s="16"/>
      <c r="C4" s="16"/>
      <c r="D4" s="16"/>
      <c r="E4" s="16"/>
      <c r="F4" s="16"/>
      <c r="G4" s="16"/>
      <c r="H4" s="16"/>
      <c r="I4" s="16"/>
      <c r="J4" s="16"/>
      <c r="K4" s="16"/>
      <c r="L4" s="16"/>
      <c r="M4" s="16"/>
      <c r="N4" s="16"/>
    </row>
    <row r="5" spans="1:19" ht="11.25" customHeight="1" x14ac:dyDescent="0.3">
      <c r="A5" s="1148" t="s">
        <v>282</v>
      </c>
      <c r="B5" s="1148"/>
      <c r="C5" s="1148"/>
      <c r="D5" s="1148"/>
      <c r="E5" s="1148"/>
      <c r="F5" s="1148"/>
      <c r="G5" s="1148"/>
      <c r="H5" s="1148"/>
      <c r="I5" s="1148"/>
      <c r="J5" s="1148"/>
      <c r="K5" s="1148"/>
      <c r="L5" s="1148"/>
      <c r="M5" s="1148"/>
      <c r="N5" s="1148"/>
      <c r="O5" s="1148"/>
      <c r="P5" s="17"/>
    </row>
    <row r="6" spans="1:19" ht="11.25" customHeight="1" x14ac:dyDescent="0.3">
      <c r="A6" s="1149"/>
      <c r="B6" s="1149"/>
      <c r="C6" s="1149"/>
      <c r="D6" s="1149"/>
      <c r="E6" s="1149"/>
      <c r="F6" s="1149"/>
      <c r="G6" s="1149"/>
      <c r="H6" s="1149"/>
      <c r="I6" s="1149"/>
      <c r="J6" s="1149"/>
      <c r="K6" s="1149"/>
      <c r="L6" s="1149"/>
      <c r="M6" s="1149"/>
      <c r="N6" s="1149"/>
      <c r="O6" s="1149"/>
      <c r="P6" s="17"/>
    </row>
    <row r="7" spans="1:19" ht="4.5" customHeight="1" x14ac:dyDescent="0.25">
      <c r="A7" s="16"/>
      <c r="B7" s="16"/>
      <c r="C7" s="16"/>
      <c r="D7" s="16"/>
      <c r="E7" s="16"/>
      <c r="F7" s="16"/>
      <c r="G7" s="16"/>
      <c r="H7" s="16"/>
      <c r="I7" s="16"/>
      <c r="J7" s="16"/>
      <c r="K7" s="16"/>
      <c r="L7" s="16"/>
      <c r="M7" s="16"/>
      <c r="N7" s="16"/>
      <c r="P7" s="17"/>
    </row>
    <row r="8" spans="1:19" ht="15" x14ac:dyDescent="0.25">
      <c r="A8" s="123" t="s">
        <v>0</v>
      </c>
      <c r="B8" s="1183" t="s">
        <v>341</v>
      </c>
      <c r="C8" s="1184"/>
      <c r="D8" s="1184"/>
      <c r="E8" s="1184"/>
      <c r="F8" s="1184"/>
      <c r="G8" s="1184"/>
      <c r="H8" s="1184"/>
      <c r="I8" s="1184"/>
      <c r="J8" s="1184"/>
      <c r="K8" s="1184"/>
      <c r="L8" s="1184"/>
      <c r="M8" s="1185"/>
      <c r="N8" s="450" t="s">
        <v>30</v>
      </c>
      <c r="O8" s="143" t="s">
        <v>2</v>
      </c>
      <c r="P8" s="17"/>
    </row>
    <row r="9" spans="1:19" ht="14.25" customHeight="1" x14ac:dyDescent="0.25">
      <c r="A9" s="124" t="s">
        <v>11</v>
      </c>
      <c r="B9" s="174" t="s">
        <v>72</v>
      </c>
      <c r="C9" s="175" t="s">
        <v>63</v>
      </c>
      <c r="D9" s="175" t="s">
        <v>64</v>
      </c>
      <c r="E9" s="175" t="s">
        <v>65</v>
      </c>
      <c r="F9" s="175" t="s">
        <v>57</v>
      </c>
      <c r="G9" s="175" t="s">
        <v>66</v>
      </c>
      <c r="H9" s="175" t="s">
        <v>67</v>
      </c>
      <c r="I9" s="175" t="s">
        <v>68</v>
      </c>
      <c r="J9" s="175" t="s">
        <v>69</v>
      </c>
      <c r="K9" s="175" t="s">
        <v>70</v>
      </c>
      <c r="L9" s="175" t="s">
        <v>71</v>
      </c>
      <c r="M9" s="176" t="s">
        <v>61</v>
      </c>
      <c r="N9" s="214" t="str">
        <f>"pr."&amp;" "&amp;Forside!Q1&amp;""</f>
        <v>pr. 30.09.2019</v>
      </c>
      <c r="O9" s="144">
        <v>2018</v>
      </c>
      <c r="S9" s="16" t="s">
        <v>10</v>
      </c>
    </row>
    <row r="10" spans="1:19" ht="12.75" customHeight="1" x14ac:dyDescent="0.25">
      <c r="A10" s="820" t="s">
        <v>54</v>
      </c>
      <c r="B10" s="849">
        <v>29</v>
      </c>
      <c r="C10" s="849">
        <v>40</v>
      </c>
      <c r="D10" s="849">
        <v>24</v>
      </c>
      <c r="E10" s="849">
        <v>38</v>
      </c>
      <c r="F10" s="862">
        <v>34</v>
      </c>
      <c r="G10" s="863">
        <v>17</v>
      </c>
      <c r="H10" s="849">
        <v>29</v>
      </c>
      <c r="I10" s="849">
        <v>24</v>
      </c>
      <c r="J10" s="862">
        <v>33</v>
      </c>
      <c r="K10" s="858"/>
      <c r="L10" s="864"/>
      <c r="M10" s="865"/>
      <c r="N10" s="854">
        <f>SUM(B10:M10)</f>
        <v>268</v>
      </c>
      <c r="O10" s="858">
        <v>573</v>
      </c>
    </row>
    <row r="11" spans="1:19" ht="12.75" customHeight="1" x14ac:dyDescent="0.25">
      <c r="A11" s="821" t="s">
        <v>131</v>
      </c>
      <c r="B11" s="848">
        <v>32</v>
      </c>
      <c r="C11" s="848">
        <v>41</v>
      </c>
      <c r="D11" s="848">
        <v>31</v>
      </c>
      <c r="E11" s="848">
        <v>15</v>
      </c>
      <c r="F11" s="745">
        <v>20</v>
      </c>
      <c r="G11" s="746">
        <v>22</v>
      </c>
      <c r="H11" s="848">
        <v>26</v>
      </c>
      <c r="I11" s="848">
        <v>28</v>
      </c>
      <c r="J11" s="745">
        <v>23</v>
      </c>
      <c r="K11" s="568"/>
      <c r="L11" s="679"/>
      <c r="M11" s="747"/>
      <c r="N11" s="855">
        <f>SUM(B11:M11)</f>
        <v>238</v>
      </c>
      <c r="O11" s="816">
        <v>526</v>
      </c>
    </row>
    <row r="12" spans="1:19" ht="12.75" customHeight="1" x14ac:dyDescent="0.25">
      <c r="A12" s="822" t="s">
        <v>13</v>
      </c>
      <c r="B12" s="850">
        <v>26</v>
      </c>
      <c r="C12" s="848">
        <v>26</v>
      </c>
      <c r="D12" s="848">
        <v>34</v>
      </c>
      <c r="E12" s="848">
        <v>33</v>
      </c>
      <c r="F12" s="866">
        <v>30</v>
      </c>
      <c r="G12" s="867">
        <v>30</v>
      </c>
      <c r="H12" s="850">
        <v>33</v>
      </c>
      <c r="I12" s="848">
        <v>36</v>
      </c>
      <c r="J12" s="866">
        <v>26</v>
      </c>
      <c r="K12" s="568"/>
      <c r="L12" s="868"/>
      <c r="M12" s="869"/>
      <c r="N12" s="855">
        <f>SUM(B12:M12)</f>
        <v>274</v>
      </c>
      <c r="O12" s="859">
        <v>461</v>
      </c>
    </row>
    <row r="13" spans="1:19" ht="12.75" customHeight="1" x14ac:dyDescent="0.25">
      <c r="A13" s="821" t="s">
        <v>14</v>
      </c>
      <c r="B13" s="850">
        <v>41</v>
      </c>
      <c r="C13" s="848">
        <v>16</v>
      </c>
      <c r="D13" s="848">
        <v>27</v>
      </c>
      <c r="E13" s="848">
        <v>26</v>
      </c>
      <c r="F13" s="866">
        <v>28</v>
      </c>
      <c r="G13" s="867">
        <v>41</v>
      </c>
      <c r="H13" s="850">
        <v>30</v>
      </c>
      <c r="I13" s="848">
        <v>38</v>
      </c>
      <c r="J13" s="866">
        <v>38</v>
      </c>
      <c r="K13" s="568"/>
      <c r="L13" s="868"/>
      <c r="M13" s="869"/>
      <c r="N13" s="855">
        <f t="shared" ref="N13:N14" si="0">SUM(B13:M13)</f>
        <v>285</v>
      </c>
      <c r="O13" s="859">
        <v>422</v>
      </c>
    </row>
    <row r="14" spans="1:19" ht="12.75" customHeight="1" x14ac:dyDescent="0.25">
      <c r="A14" s="821" t="s">
        <v>12</v>
      </c>
      <c r="B14" s="748">
        <v>21</v>
      </c>
      <c r="C14" s="848">
        <v>14</v>
      </c>
      <c r="D14" s="848">
        <v>23</v>
      </c>
      <c r="E14" s="848">
        <v>23</v>
      </c>
      <c r="F14" s="866">
        <v>8</v>
      </c>
      <c r="G14" s="867">
        <v>18</v>
      </c>
      <c r="H14" s="748">
        <v>12</v>
      </c>
      <c r="I14" s="848">
        <v>38</v>
      </c>
      <c r="J14" s="866">
        <v>18</v>
      </c>
      <c r="K14" s="568"/>
      <c r="L14" s="868"/>
      <c r="M14" s="869"/>
      <c r="N14" s="855">
        <f t="shared" si="0"/>
        <v>175</v>
      </c>
      <c r="O14" s="859">
        <v>375</v>
      </c>
    </row>
    <row r="15" spans="1:19" ht="12.75" customHeight="1" x14ac:dyDescent="0.25">
      <c r="A15" s="822" t="s">
        <v>26</v>
      </c>
      <c r="B15" s="851">
        <v>14</v>
      </c>
      <c r="C15" s="852">
        <v>17</v>
      </c>
      <c r="D15" s="852">
        <v>9</v>
      </c>
      <c r="E15" s="852">
        <v>11</v>
      </c>
      <c r="F15" s="870">
        <v>11</v>
      </c>
      <c r="G15" s="871">
        <v>19</v>
      </c>
      <c r="H15" s="851">
        <v>12</v>
      </c>
      <c r="I15" s="852">
        <v>10</v>
      </c>
      <c r="J15" s="870">
        <v>14</v>
      </c>
      <c r="K15" s="537"/>
      <c r="L15" s="872"/>
      <c r="M15" s="873"/>
      <c r="N15" s="856">
        <f>SUM(B15:M15)</f>
        <v>117</v>
      </c>
      <c r="O15" s="860">
        <v>283</v>
      </c>
    </row>
    <row r="16" spans="1:19" ht="12.75" customHeight="1" x14ac:dyDescent="0.25">
      <c r="A16" s="823" t="s">
        <v>18</v>
      </c>
      <c r="B16" s="853">
        <v>9</v>
      </c>
      <c r="C16" s="853">
        <v>28</v>
      </c>
      <c r="D16" s="853">
        <v>20</v>
      </c>
      <c r="E16" s="853">
        <v>15</v>
      </c>
      <c r="F16" s="866">
        <v>12</v>
      </c>
      <c r="G16" s="867">
        <v>4</v>
      </c>
      <c r="H16" s="853">
        <v>7</v>
      </c>
      <c r="I16" s="853">
        <v>18</v>
      </c>
      <c r="J16" s="866">
        <v>16</v>
      </c>
      <c r="K16" s="859"/>
      <c r="L16" s="868"/>
      <c r="M16" s="869"/>
      <c r="N16" s="855">
        <f>SUM(B16:M16)</f>
        <v>129</v>
      </c>
      <c r="O16" s="859">
        <v>264</v>
      </c>
    </row>
    <row r="17" spans="1:17" ht="12.75" customHeight="1" x14ac:dyDescent="0.25">
      <c r="A17" s="821" t="s">
        <v>15</v>
      </c>
      <c r="B17" s="848">
        <v>15</v>
      </c>
      <c r="C17" s="848">
        <v>9</v>
      </c>
      <c r="D17" s="848">
        <v>12</v>
      </c>
      <c r="E17" s="848">
        <v>13</v>
      </c>
      <c r="F17" s="745">
        <v>9</v>
      </c>
      <c r="G17" s="746">
        <v>7</v>
      </c>
      <c r="H17" s="848">
        <v>18</v>
      </c>
      <c r="I17" s="848">
        <v>18</v>
      </c>
      <c r="J17" s="745">
        <v>13</v>
      </c>
      <c r="K17" s="568"/>
      <c r="L17" s="679"/>
      <c r="M17" s="747"/>
      <c r="N17" s="855">
        <f>SUM(B17:M17)</f>
        <v>114</v>
      </c>
      <c r="O17" s="816">
        <v>235</v>
      </c>
    </row>
    <row r="18" spans="1:17" ht="12.75" customHeight="1" x14ac:dyDescent="0.25">
      <c r="A18" s="821" t="s">
        <v>25</v>
      </c>
      <c r="B18" s="848">
        <v>17</v>
      </c>
      <c r="C18" s="848">
        <v>19</v>
      </c>
      <c r="D18" s="848">
        <v>17</v>
      </c>
      <c r="E18" s="848">
        <v>11</v>
      </c>
      <c r="F18" s="745">
        <v>7</v>
      </c>
      <c r="G18" s="746">
        <v>6</v>
      </c>
      <c r="H18" s="848">
        <v>15</v>
      </c>
      <c r="I18" s="848">
        <v>15</v>
      </c>
      <c r="J18" s="745">
        <v>11</v>
      </c>
      <c r="K18" s="568"/>
      <c r="L18" s="679"/>
      <c r="M18" s="747"/>
      <c r="N18" s="855">
        <f t="shared" ref="N18:N20" si="1">SUM(B18:M18)</f>
        <v>118</v>
      </c>
      <c r="O18" s="817">
        <v>186</v>
      </c>
    </row>
    <row r="19" spans="1:17" ht="12.75" customHeight="1" x14ac:dyDescent="0.25">
      <c r="A19" s="821" t="s">
        <v>17</v>
      </c>
      <c r="B19" s="848">
        <v>9</v>
      </c>
      <c r="C19" s="848">
        <v>12</v>
      </c>
      <c r="D19" s="848">
        <v>7</v>
      </c>
      <c r="E19" s="848">
        <v>9</v>
      </c>
      <c r="F19" s="745">
        <v>10</v>
      </c>
      <c r="G19" s="746">
        <v>9</v>
      </c>
      <c r="H19" s="848">
        <v>3</v>
      </c>
      <c r="I19" s="848">
        <v>1</v>
      </c>
      <c r="J19" s="745">
        <v>9</v>
      </c>
      <c r="K19" s="568"/>
      <c r="L19" s="679"/>
      <c r="M19" s="747"/>
      <c r="N19" s="855">
        <f t="shared" si="1"/>
        <v>69</v>
      </c>
      <c r="O19" s="816">
        <v>169</v>
      </c>
    </row>
    <row r="20" spans="1:17" ht="12.75" customHeight="1" x14ac:dyDescent="0.25">
      <c r="A20" s="821" t="s">
        <v>16</v>
      </c>
      <c r="B20" s="848">
        <v>15</v>
      </c>
      <c r="C20" s="848">
        <v>7</v>
      </c>
      <c r="D20" s="848">
        <v>8</v>
      </c>
      <c r="E20" s="848">
        <v>15</v>
      </c>
      <c r="F20" s="745">
        <v>13</v>
      </c>
      <c r="G20" s="746">
        <v>8</v>
      </c>
      <c r="H20" s="848">
        <v>9</v>
      </c>
      <c r="I20" s="848">
        <v>19</v>
      </c>
      <c r="J20" s="745">
        <v>3</v>
      </c>
      <c r="K20" s="568"/>
      <c r="L20" s="679"/>
      <c r="M20" s="747"/>
      <c r="N20" s="855">
        <f t="shared" si="1"/>
        <v>97</v>
      </c>
      <c r="O20" s="816">
        <v>165</v>
      </c>
    </row>
    <row r="21" spans="1:17" ht="12.75" customHeight="1" x14ac:dyDescent="0.25">
      <c r="A21" s="824" t="s">
        <v>27</v>
      </c>
      <c r="B21" s="852">
        <v>23</v>
      </c>
      <c r="C21" s="852">
        <v>11</v>
      </c>
      <c r="D21" s="852">
        <v>14</v>
      </c>
      <c r="E21" s="852">
        <v>16</v>
      </c>
      <c r="F21" s="749">
        <v>11</v>
      </c>
      <c r="G21" s="750">
        <v>15</v>
      </c>
      <c r="H21" s="852">
        <v>17</v>
      </c>
      <c r="I21" s="852">
        <v>17</v>
      </c>
      <c r="J21" s="749">
        <v>12</v>
      </c>
      <c r="K21" s="537"/>
      <c r="L21" s="687"/>
      <c r="M21" s="751"/>
      <c r="N21" s="856">
        <f>SUM(B21:M21)</f>
        <v>136</v>
      </c>
      <c r="O21" s="818">
        <v>162</v>
      </c>
      <c r="Q21" s="558"/>
    </row>
    <row r="22" spans="1:17" ht="12.75" customHeight="1" x14ac:dyDescent="0.3">
      <c r="A22" s="821" t="s">
        <v>349</v>
      </c>
      <c r="B22" s="848">
        <v>23</v>
      </c>
      <c r="C22" s="848">
        <v>14</v>
      </c>
      <c r="D22" s="848">
        <v>17</v>
      </c>
      <c r="E22" s="848">
        <v>9</v>
      </c>
      <c r="F22" s="745">
        <v>5</v>
      </c>
      <c r="G22" s="746">
        <v>3</v>
      </c>
      <c r="H22" s="848">
        <v>3</v>
      </c>
      <c r="I22" s="848">
        <v>8</v>
      </c>
      <c r="J22" s="745">
        <v>3</v>
      </c>
      <c r="K22" s="568"/>
      <c r="L22" s="679"/>
      <c r="M22" s="747"/>
      <c r="N22" s="855">
        <f>SUM(B22:M22)</f>
        <v>85</v>
      </c>
      <c r="O22" s="816">
        <v>152</v>
      </c>
    </row>
    <row r="23" spans="1:17" ht="12.75" customHeight="1" x14ac:dyDescent="0.25">
      <c r="A23" s="821" t="s">
        <v>23</v>
      </c>
      <c r="B23" s="848">
        <v>16</v>
      </c>
      <c r="C23" s="848">
        <v>6</v>
      </c>
      <c r="D23" s="848">
        <v>11</v>
      </c>
      <c r="E23" s="848">
        <v>2</v>
      </c>
      <c r="F23" s="745">
        <v>8</v>
      </c>
      <c r="G23" s="746">
        <v>4</v>
      </c>
      <c r="H23" s="848">
        <v>7</v>
      </c>
      <c r="I23" s="848">
        <v>10</v>
      </c>
      <c r="J23" s="745">
        <v>10</v>
      </c>
      <c r="K23" s="568"/>
      <c r="L23" s="679"/>
      <c r="M23" s="747"/>
      <c r="N23" s="855">
        <f>SUM(B23:M23)</f>
        <v>74</v>
      </c>
      <c r="O23" s="817">
        <v>139</v>
      </c>
    </row>
    <row r="24" spans="1:17" ht="12.75" customHeight="1" x14ac:dyDescent="0.25">
      <c r="A24" s="821" t="s">
        <v>20</v>
      </c>
      <c r="B24" s="848">
        <v>6</v>
      </c>
      <c r="C24" s="848">
        <v>7</v>
      </c>
      <c r="D24" s="848">
        <v>8</v>
      </c>
      <c r="E24" s="848">
        <v>6</v>
      </c>
      <c r="F24" s="745">
        <v>6</v>
      </c>
      <c r="G24" s="746">
        <v>9</v>
      </c>
      <c r="H24" s="848">
        <v>6</v>
      </c>
      <c r="I24" s="848">
        <v>13</v>
      </c>
      <c r="J24" s="745">
        <v>16</v>
      </c>
      <c r="K24" s="568"/>
      <c r="L24" s="679"/>
      <c r="M24" s="747"/>
      <c r="N24" s="855">
        <f t="shared" ref="N24:N27" si="2">SUM(B24:M24)</f>
        <v>77</v>
      </c>
      <c r="O24" s="816">
        <v>137</v>
      </c>
      <c r="P24" s="16" t="s">
        <v>337</v>
      </c>
    </row>
    <row r="25" spans="1:17" ht="12.75" customHeight="1" x14ac:dyDescent="0.25">
      <c r="A25" s="821" t="s">
        <v>46</v>
      </c>
      <c r="B25" s="848">
        <v>7</v>
      </c>
      <c r="C25" s="848">
        <v>17</v>
      </c>
      <c r="D25" s="848">
        <v>2</v>
      </c>
      <c r="E25" s="848">
        <v>11</v>
      </c>
      <c r="F25" s="745">
        <v>1</v>
      </c>
      <c r="G25" s="746">
        <v>2</v>
      </c>
      <c r="H25" s="848">
        <v>11</v>
      </c>
      <c r="I25" s="848">
        <v>9</v>
      </c>
      <c r="J25" s="745">
        <v>13</v>
      </c>
      <c r="K25" s="568"/>
      <c r="L25" s="679"/>
      <c r="M25" s="747"/>
      <c r="N25" s="855">
        <f t="shared" si="2"/>
        <v>73</v>
      </c>
      <c r="O25" s="816">
        <v>123</v>
      </c>
    </row>
    <row r="26" spans="1:17" ht="12.75" customHeight="1" x14ac:dyDescent="0.25">
      <c r="A26" s="821" t="s">
        <v>21</v>
      </c>
      <c r="B26" s="848">
        <v>5</v>
      </c>
      <c r="C26" s="848">
        <v>4</v>
      </c>
      <c r="D26" s="848">
        <v>5</v>
      </c>
      <c r="E26" s="848">
        <v>3</v>
      </c>
      <c r="F26" s="745">
        <v>18</v>
      </c>
      <c r="G26" s="746">
        <v>5</v>
      </c>
      <c r="H26" s="848">
        <v>8</v>
      </c>
      <c r="I26" s="848">
        <v>9</v>
      </c>
      <c r="J26" s="745">
        <v>3</v>
      </c>
      <c r="K26" s="568"/>
      <c r="L26" s="679"/>
      <c r="M26" s="747"/>
      <c r="N26" s="855">
        <f t="shared" si="2"/>
        <v>60</v>
      </c>
      <c r="O26" s="816">
        <v>109</v>
      </c>
    </row>
    <row r="27" spans="1:17" ht="12.75" customHeight="1" x14ac:dyDescent="0.25">
      <c r="A27" s="821" t="s">
        <v>19</v>
      </c>
      <c r="B27" s="848">
        <v>2</v>
      </c>
      <c r="C27" s="848">
        <v>4</v>
      </c>
      <c r="D27" s="848">
        <v>5</v>
      </c>
      <c r="E27" s="848">
        <v>4</v>
      </c>
      <c r="F27" s="745">
        <v>12</v>
      </c>
      <c r="G27" s="746">
        <v>6</v>
      </c>
      <c r="H27" s="848">
        <v>3</v>
      </c>
      <c r="I27" s="848">
        <v>13</v>
      </c>
      <c r="J27" s="745">
        <v>7</v>
      </c>
      <c r="K27" s="568"/>
      <c r="L27" s="679"/>
      <c r="M27" s="747"/>
      <c r="N27" s="855">
        <f t="shared" si="2"/>
        <v>56</v>
      </c>
      <c r="O27" s="816">
        <v>88</v>
      </c>
    </row>
    <row r="28" spans="1:17" ht="12.75" customHeight="1" x14ac:dyDescent="0.3">
      <c r="A28" s="824" t="s">
        <v>29</v>
      </c>
      <c r="B28" s="851">
        <v>161</v>
      </c>
      <c r="C28" s="852">
        <v>127</v>
      </c>
      <c r="D28" s="852">
        <v>116</v>
      </c>
      <c r="E28" s="852">
        <v>94</v>
      </c>
      <c r="F28" s="749">
        <v>106</v>
      </c>
      <c r="G28" s="750">
        <v>99</v>
      </c>
      <c r="H28" s="851">
        <v>109</v>
      </c>
      <c r="I28" s="852">
        <v>153</v>
      </c>
      <c r="J28" s="749">
        <v>120</v>
      </c>
      <c r="K28" s="537"/>
      <c r="L28" s="687"/>
      <c r="M28" s="751"/>
      <c r="N28" s="855">
        <f>SUM(B28:M28)</f>
        <v>1085</v>
      </c>
      <c r="O28" s="818">
        <v>1752</v>
      </c>
    </row>
    <row r="29" spans="1:17" ht="15" customHeight="1" x14ac:dyDescent="0.25">
      <c r="A29" s="132" t="s">
        <v>30</v>
      </c>
      <c r="B29" s="752">
        <f t="shared" ref="B29" si="3">SUM(B10:B28)</f>
        <v>471</v>
      </c>
      <c r="C29" s="753">
        <f>SUM(C10:C28)</f>
        <v>419</v>
      </c>
      <c r="D29" s="753">
        <f t="shared" ref="D29:J29" si="4">SUM(D10:D28)</f>
        <v>390</v>
      </c>
      <c r="E29" s="753">
        <f t="shared" si="4"/>
        <v>354</v>
      </c>
      <c r="F29" s="753">
        <f t="shared" si="4"/>
        <v>349</v>
      </c>
      <c r="G29" s="754">
        <f t="shared" si="4"/>
        <v>324</v>
      </c>
      <c r="H29" s="753">
        <f t="shared" si="4"/>
        <v>358</v>
      </c>
      <c r="I29" s="753">
        <f t="shared" si="4"/>
        <v>477</v>
      </c>
      <c r="J29" s="753">
        <f t="shared" si="4"/>
        <v>388</v>
      </c>
      <c r="K29" s="753"/>
      <c r="L29" s="753"/>
      <c r="M29" s="753"/>
      <c r="N29" s="857">
        <f>SUM(B29:M29)</f>
        <v>3530</v>
      </c>
      <c r="O29" s="819">
        <f>SUM(O10:O28)</f>
        <v>6321</v>
      </c>
    </row>
    <row r="30" spans="1:17" ht="9.75" customHeight="1" x14ac:dyDescent="0.3">
      <c r="A30" s="1190"/>
      <c r="B30" s="1190"/>
      <c r="C30" s="1190"/>
      <c r="D30" s="1190"/>
      <c r="E30" s="1190"/>
      <c r="F30" s="1190"/>
      <c r="G30" s="1190"/>
      <c r="H30" s="1190"/>
      <c r="I30" s="1190"/>
      <c r="J30" s="1190"/>
      <c r="K30" s="1190"/>
      <c r="L30" s="1190"/>
      <c r="M30" s="1190"/>
      <c r="N30" s="1190"/>
      <c r="O30" s="1190"/>
    </row>
    <row r="31" spans="1:17" ht="11.25" customHeight="1" x14ac:dyDescent="0.3">
      <c r="A31" s="1186" t="s">
        <v>283</v>
      </c>
      <c r="B31" s="1186"/>
      <c r="C31" s="1186"/>
      <c r="D31" s="1186"/>
      <c r="E31" s="1186"/>
      <c r="F31" s="1186"/>
      <c r="G31" s="1186"/>
      <c r="H31" s="1186"/>
      <c r="I31" s="1186"/>
      <c r="J31" s="1186"/>
      <c r="K31" s="1186"/>
      <c r="L31" s="1186"/>
      <c r="M31" s="1186"/>
      <c r="N31" s="1186"/>
      <c r="O31" s="1186"/>
    </row>
    <row r="32" spans="1:17" ht="11.25" customHeight="1" x14ac:dyDescent="0.3">
      <c r="A32" s="1187"/>
      <c r="B32" s="1187"/>
      <c r="C32" s="1187"/>
      <c r="D32" s="1187"/>
      <c r="E32" s="1187"/>
      <c r="F32" s="1187"/>
      <c r="G32" s="1187"/>
      <c r="H32" s="1187"/>
      <c r="I32" s="1187"/>
      <c r="J32" s="1187"/>
      <c r="K32" s="1187"/>
      <c r="L32" s="1187"/>
      <c r="M32" s="1187"/>
      <c r="N32" s="1187"/>
      <c r="O32" s="1187"/>
    </row>
    <row r="33" spans="1:21" ht="4.5" customHeight="1" x14ac:dyDescent="0.25">
      <c r="A33" s="1"/>
      <c r="B33" s="1"/>
      <c r="C33" s="1"/>
      <c r="D33" s="1"/>
      <c r="E33" s="1"/>
      <c r="F33" s="1"/>
      <c r="G33" s="1"/>
      <c r="H33" s="1"/>
      <c r="I33" s="1"/>
      <c r="J33" s="1"/>
      <c r="K33" s="1"/>
      <c r="L33" s="1"/>
      <c r="M33" s="1"/>
      <c r="N33" s="1"/>
      <c r="S33" s="16" t="s">
        <v>10</v>
      </c>
    </row>
    <row r="34" spans="1:21" x14ac:dyDescent="0.3">
      <c r="A34" s="123" t="s">
        <v>8</v>
      </c>
      <c r="B34" s="1188" t="s">
        <v>72</v>
      </c>
      <c r="C34" s="1126" t="s">
        <v>63</v>
      </c>
      <c r="D34" s="1126" t="s">
        <v>64</v>
      </c>
      <c r="E34" s="1126" t="s">
        <v>65</v>
      </c>
      <c r="F34" s="1126" t="s">
        <v>57</v>
      </c>
      <c r="G34" s="1126" t="s">
        <v>66</v>
      </c>
      <c r="H34" s="1126" t="s">
        <v>67</v>
      </c>
      <c r="I34" s="1126" t="s">
        <v>68</v>
      </c>
      <c r="J34" s="1126" t="s">
        <v>69</v>
      </c>
      <c r="K34" s="1126" t="s">
        <v>70</v>
      </c>
      <c r="L34" s="1126" t="s">
        <v>71</v>
      </c>
      <c r="M34" s="1126" t="s">
        <v>61</v>
      </c>
      <c r="N34" s="1191" t="s">
        <v>2</v>
      </c>
      <c r="O34" s="1192"/>
    </row>
    <row r="35" spans="1:21" x14ac:dyDescent="0.3">
      <c r="A35" s="124" t="s">
        <v>9</v>
      </c>
      <c r="B35" s="1189"/>
      <c r="C35" s="1127"/>
      <c r="D35" s="1127"/>
      <c r="E35" s="1127"/>
      <c r="F35" s="1127"/>
      <c r="G35" s="1127"/>
      <c r="H35" s="1127"/>
      <c r="I35" s="1127"/>
      <c r="J35" s="1127"/>
      <c r="K35" s="1127"/>
      <c r="L35" s="1127"/>
      <c r="M35" s="1127"/>
      <c r="N35" s="1193"/>
      <c r="O35" s="1194"/>
    </row>
    <row r="36" spans="1:21" x14ac:dyDescent="0.3">
      <c r="A36" s="99">
        <v>2014</v>
      </c>
      <c r="B36" s="755">
        <v>804</v>
      </c>
      <c r="C36" s="756">
        <v>768</v>
      </c>
      <c r="D36" s="756">
        <v>727</v>
      </c>
      <c r="E36" s="756">
        <v>707</v>
      </c>
      <c r="F36" s="756">
        <v>788</v>
      </c>
      <c r="G36" s="756">
        <v>951</v>
      </c>
      <c r="H36" s="755">
        <v>965</v>
      </c>
      <c r="I36" s="756">
        <v>1015</v>
      </c>
      <c r="J36" s="756">
        <v>1231</v>
      </c>
      <c r="K36" s="756">
        <v>1359</v>
      </c>
      <c r="L36" s="756">
        <v>1471</v>
      </c>
      <c r="M36" s="757">
        <v>1521</v>
      </c>
      <c r="N36" s="1181">
        <v>12307</v>
      </c>
      <c r="O36" s="1182"/>
    </row>
    <row r="37" spans="1:21" x14ac:dyDescent="0.3">
      <c r="A37" s="99">
        <v>2015</v>
      </c>
      <c r="B37" s="714">
        <v>1668</v>
      </c>
      <c r="C37" s="715">
        <v>1179</v>
      </c>
      <c r="D37" s="715">
        <v>1846</v>
      </c>
      <c r="E37" s="715">
        <v>1632</v>
      </c>
      <c r="F37" s="715">
        <v>1553</v>
      </c>
      <c r="G37" s="715">
        <v>1480</v>
      </c>
      <c r="H37" s="714">
        <v>1358</v>
      </c>
      <c r="I37" s="715">
        <v>1204</v>
      </c>
      <c r="J37" s="715">
        <v>1038</v>
      </c>
      <c r="K37" s="715">
        <v>897</v>
      </c>
      <c r="L37" s="715">
        <v>1012</v>
      </c>
      <c r="M37" s="758">
        <v>1150</v>
      </c>
      <c r="N37" s="1181">
        <v>16017</v>
      </c>
      <c r="O37" s="1182"/>
    </row>
    <row r="38" spans="1:21" x14ac:dyDescent="0.3">
      <c r="A38" s="100">
        <v>2016</v>
      </c>
      <c r="B38" s="714">
        <v>995</v>
      </c>
      <c r="C38" s="715">
        <v>1120</v>
      </c>
      <c r="D38" s="715">
        <v>796</v>
      </c>
      <c r="E38" s="715">
        <v>671</v>
      </c>
      <c r="F38" s="715">
        <v>747</v>
      </c>
      <c r="G38" s="715">
        <v>613</v>
      </c>
      <c r="H38" s="714">
        <v>572</v>
      </c>
      <c r="I38" s="715">
        <v>696</v>
      </c>
      <c r="J38" s="715">
        <v>731</v>
      </c>
      <c r="K38" s="715">
        <v>584</v>
      </c>
      <c r="L38" s="715">
        <v>658</v>
      </c>
      <c r="M38" s="758">
        <v>606</v>
      </c>
      <c r="N38" s="1181">
        <v>8789</v>
      </c>
      <c r="O38" s="1182"/>
    </row>
    <row r="39" spans="1:21" x14ac:dyDescent="0.3">
      <c r="A39" s="100">
        <v>2017</v>
      </c>
      <c r="B39" s="714">
        <v>571</v>
      </c>
      <c r="C39" s="715">
        <v>576</v>
      </c>
      <c r="D39" s="715">
        <v>671</v>
      </c>
      <c r="E39" s="715">
        <v>458</v>
      </c>
      <c r="F39" s="715">
        <v>554</v>
      </c>
      <c r="G39" s="715">
        <v>604</v>
      </c>
      <c r="H39" s="714">
        <v>501</v>
      </c>
      <c r="I39" s="715">
        <v>624</v>
      </c>
      <c r="J39" s="715">
        <v>539</v>
      </c>
      <c r="K39" s="715">
        <v>625</v>
      </c>
      <c r="L39" s="715">
        <v>521</v>
      </c>
      <c r="M39" s="758">
        <v>445</v>
      </c>
      <c r="N39" s="1181">
        <v>6689</v>
      </c>
      <c r="O39" s="1182"/>
    </row>
    <row r="40" spans="1:21" x14ac:dyDescent="0.3">
      <c r="A40" s="100">
        <v>2018</v>
      </c>
      <c r="B40" s="759">
        <v>612</v>
      </c>
      <c r="C40" s="760">
        <v>590</v>
      </c>
      <c r="D40" s="760">
        <v>549</v>
      </c>
      <c r="E40" s="760">
        <v>462</v>
      </c>
      <c r="F40" s="760">
        <v>537</v>
      </c>
      <c r="G40" s="760">
        <v>915</v>
      </c>
      <c r="H40" s="761">
        <v>374</v>
      </c>
      <c r="I40" s="760">
        <v>422</v>
      </c>
      <c r="J40" s="760">
        <v>479</v>
      </c>
      <c r="K40" s="762">
        <v>455</v>
      </c>
      <c r="L40" s="762">
        <v>530</v>
      </c>
      <c r="M40" s="762">
        <v>396</v>
      </c>
      <c r="N40" s="1181">
        <v>6321</v>
      </c>
      <c r="O40" s="1182">
        <f>SUM(B40:M40)</f>
        <v>6321</v>
      </c>
    </row>
    <row r="41" spans="1:21" ht="15" customHeight="1" x14ac:dyDescent="0.3">
      <c r="A41" s="333" t="s">
        <v>341</v>
      </c>
      <c r="B41" s="763">
        <f t="shared" ref="B41" si="5">B29</f>
        <v>471</v>
      </c>
      <c r="C41" s="764">
        <f>C29</f>
        <v>419</v>
      </c>
      <c r="D41" s="764">
        <f t="shared" ref="D41:J41" si="6">D29</f>
        <v>390</v>
      </c>
      <c r="E41" s="764">
        <f t="shared" si="6"/>
        <v>354</v>
      </c>
      <c r="F41" s="764">
        <f t="shared" si="6"/>
        <v>349</v>
      </c>
      <c r="G41" s="765">
        <f t="shared" si="6"/>
        <v>324</v>
      </c>
      <c r="H41" s="764">
        <f t="shared" si="6"/>
        <v>358</v>
      </c>
      <c r="I41" s="764">
        <f t="shared" si="6"/>
        <v>477</v>
      </c>
      <c r="J41" s="764">
        <f t="shared" si="6"/>
        <v>388</v>
      </c>
      <c r="K41" s="764"/>
      <c r="L41" s="764"/>
      <c r="M41" s="764"/>
      <c r="N41" s="1181">
        <f>SUM(B41:M41)</f>
        <v>3530</v>
      </c>
      <c r="O41" s="1182"/>
    </row>
    <row r="42" spans="1:21" ht="16.5" customHeight="1" x14ac:dyDescent="0.3">
      <c r="A42" s="334" t="s">
        <v>260</v>
      </c>
      <c r="B42" s="23"/>
      <c r="C42" s="23"/>
      <c r="D42" s="23"/>
      <c r="E42" s="23"/>
      <c r="F42" s="23"/>
      <c r="G42" s="23"/>
      <c r="H42" s="23"/>
      <c r="I42" s="23"/>
      <c r="J42" s="23"/>
      <c r="K42" s="23"/>
      <c r="L42" s="23"/>
      <c r="M42" s="23"/>
      <c r="N42" s="24"/>
      <c r="O42" s="335"/>
    </row>
    <row r="43" spans="1:21" ht="15.75" customHeight="1" x14ac:dyDescent="0.3">
      <c r="A43" s="260" t="s">
        <v>254</v>
      </c>
      <c r="B43" s="23"/>
      <c r="C43" s="23"/>
      <c r="D43" s="23"/>
      <c r="E43" s="23"/>
      <c r="F43" s="23"/>
      <c r="G43" s="23"/>
      <c r="H43" s="23"/>
      <c r="I43" s="23"/>
      <c r="J43" s="23"/>
      <c r="K43" s="23"/>
      <c r="L43" s="23"/>
      <c r="M43" s="23"/>
      <c r="N43" s="196"/>
      <c r="O43" s="25"/>
      <c r="T43" s="17"/>
      <c r="U43" s="17"/>
    </row>
    <row r="44" spans="1:21" x14ac:dyDescent="0.3">
      <c r="A44" s="184"/>
      <c r="B44" s="23"/>
      <c r="C44" s="23"/>
      <c r="D44" s="23"/>
      <c r="E44" s="23"/>
      <c r="F44" s="23"/>
      <c r="G44" s="23"/>
      <c r="H44" s="23"/>
      <c r="I44" s="23"/>
      <c r="J44" s="23"/>
      <c r="K44" s="23"/>
      <c r="L44" s="23"/>
      <c r="M44" s="23"/>
      <c r="N44" s="24"/>
      <c r="O44" s="25"/>
    </row>
    <row r="45" spans="1:21" x14ac:dyDescent="0.3">
      <c r="A45" s="22"/>
      <c r="B45" s="23"/>
      <c r="C45" s="23"/>
      <c r="D45" s="23"/>
      <c r="E45" s="23"/>
      <c r="F45" s="23"/>
      <c r="G45" s="23"/>
      <c r="H45" s="23"/>
      <c r="I45" s="23"/>
      <c r="J45" s="23"/>
      <c r="K45" s="23"/>
      <c r="L45" s="23"/>
      <c r="M45" s="23"/>
      <c r="N45" s="24"/>
      <c r="O45" s="25"/>
    </row>
    <row r="46" spans="1:21" x14ac:dyDescent="0.3">
      <c r="A46" s="22"/>
      <c r="B46" s="23"/>
      <c r="C46" s="23"/>
      <c r="D46" s="23"/>
      <c r="E46" s="23"/>
      <c r="F46" s="23"/>
      <c r="G46" s="23"/>
      <c r="H46" s="23"/>
      <c r="I46" s="23"/>
      <c r="J46" s="23"/>
      <c r="K46" s="23"/>
      <c r="L46" s="23"/>
      <c r="M46" s="23"/>
      <c r="N46" s="24"/>
      <c r="O46" s="25"/>
    </row>
    <row r="47" spans="1:21" x14ac:dyDescent="0.3">
      <c r="A47" s="22"/>
      <c r="B47" s="23"/>
      <c r="C47" s="23"/>
      <c r="D47" s="23"/>
      <c r="E47" s="23"/>
      <c r="F47" s="23"/>
      <c r="G47" s="23"/>
      <c r="H47" s="23"/>
      <c r="I47" s="23"/>
      <c r="J47" s="23"/>
      <c r="K47" s="23"/>
      <c r="L47" s="23"/>
      <c r="M47" s="23"/>
      <c r="N47" s="24"/>
      <c r="O47" s="25"/>
    </row>
    <row r="48" spans="1:21" x14ac:dyDescent="0.3">
      <c r="A48" s="22"/>
      <c r="B48" s="23"/>
      <c r="C48" s="23"/>
      <c r="D48" s="23"/>
      <c r="E48" s="23"/>
      <c r="F48" s="23"/>
      <c r="G48" s="23"/>
      <c r="H48" s="23"/>
      <c r="I48" s="23"/>
      <c r="J48" s="23"/>
      <c r="K48" s="23"/>
      <c r="L48" s="23"/>
      <c r="M48" s="23"/>
      <c r="N48" s="24"/>
      <c r="O48" s="25"/>
    </row>
    <row r="49" spans="1:15" x14ac:dyDescent="0.3">
      <c r="A49" s="22"/>
      <c r="B49" s="23"/>
      <c r="C49" s="23"/>
      <c r="D49" s="23"/>
      <c r="E49" s="23"/>
      <c r="F49" s="23"/>
      <c r="G49" s="23"/>
      <c r="H49" s="23"/>
      <c r="I49" s="23"/>
      <c r="J49" s="23"/>
      <c r="K49" s="23"/>
      <c r="L49" s="23"/>
      <c r="M49" s="23"/>
      <c r="N49" s="24"/>
      <c r="O49" s="25"/>
    </row>
    <row r="50" spans="1:15" x14ac:dyDescent="0.3">
      <c r="A50" s="22"/>
      <c r="B50" s="23"/>
      <c r="C50" s="23"/>
      <c r="D50" s="23"/>
      <c r="E50" s="23"/>
      <c r="F50" s="23"/>
      <c r="G50" s="23"/>
      <c r="H50" s="23"/>
      <c r="I50" s="23"/>
      <c r="J50" s="23"/>
      <c r="K50" s="23"/>
      <c r="L50" s="23"/>
      <c r="M50" s="23"/>
      <c r="N50" s="24"/>
      <c r="O50" s="25"/>
    </row>
    <row r="51" spans="1:15" x14ac:dyDescent="0.3">
      <c r="A51" s="22"/>
      <c r="B51" s="23"/>
      <c r="C51" s="23"/>
      <c r="D51" s="23"/>
      <c r="E51" s="23"/>
      <c r="F51" s="23"/>
      <c r="G51" s="23"/>
      <c r="H51" s="23"/>
      <c r="I51" s="23"/>
      <c r="J51" s="23"/>
      <c r="K51" s="23"/>
      <c r="L51" s="23"/>
      <c r="M51" s="23"/>
      <c r="N51" s="24"/>
      <c r="O51" s="25"/>
    </row>
    <row r="52" spans="1:15" x14ac:dyDescent="0.3">
      <c r="A52" s="22"/>
      <c r="B52" s="23"/>
      <c r="C52" s="23"/>
      <c r="D52" s="23"/>
      <c r="E52" s="23"/>
      <c r="F52" s="23"/>
      <c r="G52" s="23"/>
      <c r="H52" s="23"/>
      <c r="I52" s="23"/>
      <c r="J52" s="23"/>
      <c r="K52" s="23"/>
      <c r="L52" s="23"/>
      <c r="M52" s="23"/>
      <c r="N52" s="24"/>
      <c r="O52" s="25"/>
    </row>
    <row r="53" spans="1:15" x14ac:dyDescent="0.3">
      <c r="A53" s="22"/>
      <c r="B53" s="23"/>
      <c r="C53" s="23"/>
      <c r="D53" s="23"/>
      <c r="E53" s="23"/>
      <c r="F53" s="23"/>
      <c r="G53" s="23"/>
      <c r="H53" s="23"/>
      <c r="I53" s="23"/>
      <c r="J53" s="23"/>
      <c r="K53" s="23"/>
      <c r="L53" s="23"/>
      <c r="M53" s="23"/>
      <c r="N53" s="24"/>
      <c r="O53" s="25"/>
    </row>
    <row r="54" spans="1:15" x14ac:dyDescent="0.3">
      <c r="A54" s="22"/>
      <c r="B54" s="23"/>
      <c r="C54" s="23"/>
      <c r="D54" s="23"/>
      <c r="E54" s="23"/>
      <c r="F54" s="23"/>
      <c r="G54" s="23"/>
      <c r="H54" s="23"/>
      <c r="I54" s="23"/>
      <c r="J54" s="23"/>
      <c r="K54" s="23"/>
      <c r="L54" s="23"/>
      <c r="M54" s="23"/>
      <c r="N54" s="24"/>
      <c r="O54" s="25"/>
    </row>
    <row r="55" spans="1:15" x14ac:dyDescent="0.3">
      <c r="A55" s="22"/>
      <c r="B55" s="23"/>
      <c r="C55" s="23"/>
      <c r="D55" s="23"/>
      <c r="E55" s="23"/>
      <c r="F55" s="23"/>
      <c r="G55" s="23"/>
      <c r="H55" s="23"/>
      <c r="I55" s="23"/>
      <c r="J55" s="23"/>
      <c r="K55" s="23"/>
      <c r="L55" s="23"/>
      <c r="M55" s="23"/>
      <c r="N55" s="24"/>
      <c r="O55" s="25"/>
    </row>
    <row r="56" spans="1:15" x14ac:dyDescent="0.3">
      <c r="A56" s="22"/>
      <c r="B56" s="23"/>
      <c r="C56" s="23"/>
      <c r="D56" s="23"/>
      <c r="E56" s="23"/>
      <c r="F56" s="23"/>
      <c r="G56" s="23"/>
      <c r="H56" s="23"/>
      <c r="I56" s="23"/>
      <c r="J56" s="23"/>
      <c r="K56" s="23"/>
      <c r="L56" s="23"/>
      <c r="M56" s="23"/>
      <c r="N56" s="24"/>
      <c r="O56" s="25"/>
    </row>
    <row r="57" spans="1:15" x14ac:dyDescent="0.3">
      <c r="A57" s="22"/>
      <c r="B57" s="23"/>
      <c r="C57" s="23"/>
      <c r="D57" s="23"/>
      <c r="E57" s="23"/>
      <c r="F57" s="23"/>
      <c r="G57" s="23"/>
      <c r="H57" s="23"/>
      <c r="I57" s="23"/>
      <c r="J57" s="23"/>
      <c r="K57" s="23"/>
      <c r="L57" s="23"/>
      <c r="M57" s="23"/>
      <c r="N57" s="24"/>
      <c r="O57" s="25"/>
    </row>
    <row r="58" spans="1:15" x14ac:dyDescent="0.3">
      <c r="A58" s="16"/>
      <c r="B58" s="16"/>
      <c r="C58" s="16"/>
      <c r="D58" s="16"/>
      <c r="E58" s="16"/>
      <c r="F58" s="16"/>
      <c r="G58" s="16"/>
      <c r="H58" s="16"/>
      <c r="I58" s="16"/>
      <c r="J58" s="16"/>
      <c r="K58" s="16"/>
      <c r="L58" s="16"/>
      <c r="M58" s="16"/>
      <c r="N58" s="16"/>
    </row>
    <row r="59" spans="1:15" x14ac:dyDescent="0.3">
      <c r="A59" s="16"/>
      <c r="B59" s="16"/>
      <c r="C59" s="16"/>
      <c r="D59" s="16"/>
      <c r="E59" s="16"/>
      <c r="F59" s="16"/>
      <c r="G59" s="16"/>
      <c r="H59" s="16"/>
      <c r="I59" s="16"/>
      <c r="J59" s="16"/>
      <c r="K59" s="16"/>
      <c r="L59" s="16"/>
      <c r="M59" s="16"/>
      <c r="N59" s="16"/>
    </row>
    <row r="60" spans="1:15" x14ac:dyDescent="0.3">
      <c r="A60" s="16"/>
      <c r="B60" s="16"/>
      <c r="C60" s="16"/>
      <c r="D60" s="16"/>
      <c r="E60" s="16"/>
      <c r="F60" s="16"/>
      <c r="G60" s="16"/>
      <c r="H60" s="16"/>
      <c r="I60" s="16"/>
      <c r="J60" s="16"/>
      <c r="K60" s="16"/>
      <c r="L60" s="16"/>
      <c r="M60" s="16"/>
      <c r="N60" s="16"/>
    </row>
    <row r="61" spans="1:15" x14ac:dyDescent="0.3">
      <c r="A61" s="16"/>
      <c r="B61" s="16"/>
      <c r="C61" s="16"/>
      <c r="D61" s="16"/>
      <c r="E61" s="16"/>
      <c r="F61" s="16"/>
      <c r="G61" s="16"/>
      <c r="H61" s="16"/>
      <c r="I61" s="16"/>
      <c r="J61" s="16"/>
      <c r="K61" s="16"/>
      <c r="L61" s="16"/>
      <c r="M61" s="16"/>
      <c r="N61" s="16"/>
    </row>
    <row r="83" spans="29:29" x14ac:dyDescent="0.3">
      <c r="AC83"/>
    </row>
  </sheetData>
  <mergeCells count="23">
    <mergeCell ref="N40:O40"/>
    <mergeCell ref="N39:O39"/>
    <mergeCell ref="A30:O30"/>
    <mergeCell ref="N34:O35"/>
    <mergeCell ref="N36:O36"/>
    <mergeCell ref="N37:O37"/>
    <mergeCell ref="N38:O38"/>
    <mergeCell ref="N41:O41"/>
    <mergeCell ref="B8:M8"/>
    <mergeCell ref="A5:O6"/>
    <mergeCell ref="A31:O32"/>
    <mergeCell ref="B34:B35"/>
    <mergeCell ref="C34:C35"/>
    <mergeCell ref="D34:D35"/>
    <mergeCell ref="E34:E35"/>
    <mergeCell ref="F34:F35"/>
    <mergeCell ref="G34:G35"/>
    <mergeCell ref="H34:H35"/>
    <mergeCell ref="I34:I35"/>
    <mergeCell ref="J34:J35"/>
    <mergeCell ref="K34:K35"/>
    <mergeCell ref="L34:L35"/>
    <mergeCell ref="M34:M35"/>
  </mergeCells>
  <pageMargins left="0.70866141732283472" right="0.51181102362204722" top="0.59055118110236227" bottom="0.59055118110236227" header="0.31496062992125984" footer="0"/>
  <pageSetup paperSize="9" orientation="landscape" r:id="rId1"/>
  <headerFooter>
    <oddFooter>&amp;LMånedstallene er foreløbige.&amp;RSide 12&amp;CTal på udlændingeområdet pr. 30.09.2019</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5">
    <tabColor theme="4" tint="0.59999389629810485"/>
  </sheetPr>
  <dimension ref="A1:AC75"/>
  <sheetViews>
    <sheetView view="pageLayout" topLeftCell="A2" zoomScale="90" zoomScaleNormal="100" zoomScalePageLayoutView="90" workbookViewId="0">
      <selection activeCell="H29" sqref="H29"/>
    </sheetView>
  </sheetViews>
  <sheetFormatPr defaultRowHeight="14.4" x14ac:dyDescent="0.3"/>
  <cols>
    <col min="1" max="1" width="43" customWidth="1"/>
    <col min="2" max="7" width="14.44140625" customWidth="1"/>
    <col min="8" max="29" width="9.109375" style="16"/>
  </cols>
  <sheetData>
    <row r="1" spans="1:11" ht="15" x14ac:dyDescent="0.25">
      <c r="A1" s="16"/>
      <c r="B1" s="16"/>
      <c r="C1" s="16"/>
      <c r="D1" s="16"/>
      <c r="E1" s="16"/>
      <c r="F1" s="16"/>
      <c r="G1" s="16"/>
    </row>
    <row r="2" spans="1:11" ht="15" x14ac:dyDescent="0.25">
      <c r="A2" s="16"/>
      <c r="B2" s="16"/>
      <c r="C2" s="16"/>
      <c r="D2" s="16"/>
      <c r="E2" s="16"/>
      <c r="F2" s="16"/>
      <c r="G2" s="16"/>
    </row>
    <row r="3" spans="1:11" ht="9.75" customHeight="1" x14ac:dyDescent="0.3">
      <c r="A3" s="1148" t="s">
        <v>317</v>
      </c>
      <c r="B3" s="1148"/>
      <c r="C3" s="1148"/>
      <c r="D3" s="1148"/>
      <c r="E3" s="1148"/>
      <c r="F3" s="1148"/>
      <c r="G3" s="1148"/>
    </row>
    <row r="4" spans="1:11" ht="9.75" customHeight="1" x14ac:dyDescent="0.3">
      <c r="A4" s="1149"/>
      <c r="B4" s="1149"/>
      <c r="C4" s="1149"/>
      <c r="D4" s="1149"/>
      <c r="E4" s="1149"/>
      <c r="F4" s="1149"/>
      <c r="G4" s="1149"/>
    </row>
    <row r="5" spans="1:11" ht="6.6" customHeight="1" x14ac:dyDescent="0.25">
      <c r="A5" s="1"/>
      <c r="B5" s="1"/>
      <c r="C5" s="1"/>
      <c r="D5" s="1"/>
      <c r="E5" s="1"/>
      <c r="F5" s="1"/>
      <c r="G5" s="1"/>
    </row>
    <row r="6" spans="1:11" ht="13.95" customHeight="1" x14ac:dyDescent="0.3">
      <c r="A6" s="185" t="s">
        <v>0</v>
      </c>
      <c r="B6" s="1195" t="s">
        <v>343</v>
      </c>
      <c r="C6" s="1196"/>
      <c r="D6" s="1197"/>
      <c r="E6" s="1198" t="str">
        <f>"Året 2019 pr."&amp;" "&amp;Forside!Q1&amp;""</f>
        <v>Året 2019 pr. 30.09.2019</v>
      </c>
      <c r="F6" s="1199"/>
      <c r="G6" s="1199"/>
    </row>
    <row r="7" spans="1:11" ht="15" customHeight="1" x14ac:dyDescent="0.3">
      <c r="A7" s="96" t="s">
        <v>34</v>
      </c>
      <c r="B7" s="102" t="s">
        <v>35</v>
      </c>
      <c r="C7" s="103" t="s">
        <v>33</v>
      </c>
      <c r="D7" s="238" t="s">
        <v>2</v>
      </c>
      <c r="E7" s="104" t="s">
        <v>35</v>
      </c>
      <c r="F7" s="105" t="s">
        <v>33</v>
      </c>
      <c r="G7" s="106" t="s">
        <v>2</v>
      </c>
    </row>
    <row r="8" spans="1:11" ht="16.2" customHeight="1" x14ac:dyDescent="0.3">
      <c r="A8" s="505" t="s">
        <v>273</v>
      </c>
      <c r="B8" s="766">
        <v>3225</v>
      </c>
      <c r="C8" s="767">
        <v>1566</v>
      </c>
      <c r="D8" s="768">
        <f>SUM(B8:C8)</f>
        <v>4791</v>
      </c>
      <c r="E8" s="766">
        <f>SUM(E9:E11)</f>
        <v>1534</v>
      </c>
      <c r="F8" s="766">
        <f>SUM(F9:F11)</f>
        <v>810</v>
      </c>
      <c r="G8" s="768">
        <f t="shared" ref="G8:G14" si="0">SUM(E8:F8)</f>
        <v>2344</v>
      </c>
    </row>
    <row r="9" spans="1:11" ht="14.25" customHeight="1" x14ac:dyDescent="0.25">
      <c r="A9" s="127" t="s">
        <v>36</v>
      </c>
      <c r="B9" s="769">
        <v>493</v>
      </c>
      <c r="C9" s="770">
        <v>782</v>
      </c>
      <c r="D9" s="771">
        <f>SUM(B9:C9)</f>
        <v>1275</v>
      </c>
      <c r="E9" s="772">
        <v>228</v>
      </c>
      <c r="F9" s="773">
        <v>219</v>
      </c>
      <c r="G9" s="771">
        <f t="shared" si="0"/>
        <v>447</v>
      </c>
    </row>
    <row r="10" spans="1:11" ht="14.25" customHeight="1" x14ac:dyDescent="0.25">
      <c r="A10" s="107" t="s">
        <v>37</v>
      </c>
      <c r="B10" s="774">
        <v>268</v>
      </c>
      <c r="C10" s="775">
        <v>216</v>
      </c>
      <c r="D10" s="771">
        <f>SUM(B10:C10)</f>
        <v>484</v>
      </c>
      <c r="E10" s="776">
        <v>162</v>
      </c>
      <c r="F10" s="777">
        <v>122</v>
      </c>
      <c r="G10" s="771">
        <f t="shared" si="0"/>
        <v>284</v>
      </c>
    </row>
    <row r="11" spans="1:11" ht="15" customHeight="1" x14ac:dyDescent="0.25">
      <c r="A11" s="97" t="s">
        <v>58</v>
      </c>
      <c r="B11" s="778">
        <v>2464</v>
      </c>
      <c r="C11" s="779">
        <v>568</v>
      </c>
      <c r="D11" s="780">
        <f>SUM(B11:C11)</f>
        <v>3032</v>
      </c>
      <c r="E11" s="781">
        <v>1144</v>
      </c>
      <c r="F11" s="782">
        <v>469</v>
      </c>
      <c r="G11" s="780">
        <f t="shared" si="0"/>
        <v>1613</v>
      </c>
    </row>
    <row r="12" spans="1:11" ht="16.2" customHeight="1" x14ac:dyDescent="0.3">
      <c r="A12" s="505" t="s">
        <v>348</v>
      </c>
      <c r="B12" s="766">
        <v>1373</v>
      </c>
      <c r="C12" s="767">
        <v>677</v>
      </c>
      <c r="D12" s="783">
        <v>2050</v>
      </c>
      <c r="E12" s="766">
        <v>737</v>
      </c>
      <c r="F12" s="766">
        <v>172</v>
      </c>
      <c r="G12" s="780">
        <f t="shared" si="0"/>
        <v>909</v>
      </c>
      <c r="I12" s="16" t="s">
        <v>10</v>
      </c>
    </row>
    <row r="13" spans="1:11" ht="14.25" customHeight="1" x14ac:dyDescent="0.25">
      <c r="A13" s="127" t="s">
        <v>36</v>
      </c>
      <c r="B13" s="769">
        <v>643</v>
      </c>
      <c r="C13" s="770">
        <v>500</v>
      </c>
      <c r="D13" s="784">
        <f>B13+C13</f>
        <v>1143</v>
      </c>
      <c r="E13" s="769">
        <v>329</v>
      </c>
      <c r="F13" s="770">
        <v>62</v>
      </c>
      <c r="G13" s="784">
        <f t="shared" si="0"/>
        <v>391</v>
      </c>
    </row>
    <row r="14" spans="1:11" ht="14.25" customHeight="1" x14ac:dyDescent="0.25">
      <c r="A14" s="107" t="s">
        <v>272</v>
      </c>
      <c r="B14" s="774">
        <v>730</v>
      </c>
      <c r="C14" s="775">
        <v>177</v>
      </c>
      <c r="D14" s="784">
        <f>B14+C14</f>
        <v>907</v>
      </c>
      <c r="E14" s="774">
        <v>408</v>
      </c>
      <c r="F14" s="775">
        <v>110</v>
      </c>
      <c r="G14" s="784">
        <f t="shared" si="0"/>
        <v>518</v>
      </c>
      <c r="H14" s="16" t="s">
        <v>10</v>
      </c>
      <c r="I14" s="16" t="s">
        <v>10</v>
      </c>
      <c r="K14" s="16" t="s">
        <v>10</v>
      </c>
    </row>
    <row r="15" spans="1:11" ht="16.2" customHeight="1" x14ac:dyDescent="0.3">
      <c r="A15" s="505" t="s">
        <v>2</v>
      </c>
      <c r="B15" s="766">
        <v>4598</v>
      </c>
      <c r="C15" s="767">
        <v>2243</v>
      </c>
      <c r="D15" s="785">
        <v>6841</v>
      </c>
      <c r="E15" s="785">
        <f>E8+E12</f>
        <v>2271</v>
      </c>
      <c r="F15" s="785">
        <f>F12+F8</f>
        <v>982</v>
      </c>
      <c r="G15" s="785">
        <f>+G8+G12</f>
        <v>3253</v>
      </c>
      <c r="J15" s="16" t="s">
        <v>10</v>
      </c>
    </row>
    <row r="16" spans="1:11" ht="9" customHeight="1" x14ac:dyDescent="0.3">
      <c r="A16" s="42"/>
      <c r="B16" s="42"/>
      <c r="C16" s="42"/>
      <c r="D16" s="42"/>
      <c r="E16" s="42"/>
      <c r="F16" s="509"/>
      <c r="G16" s="509"/>
      <c r="I16" s="16" t="s">
        <v>10</v>
      </c>
    </row>
    <row r="17" spans="1:12" ht="9.75" customHeight="1" x14ac:dyDescent="0.3">
      <c r="A17" s="1186" t="s">
        <v>318</v>
      </c>
      <c r="B17" s="1186"/>
      <c r="C17" s="1186"/>
      <c r="D17" s="1186"/>
      <c r="E17" s="1186"/>
      <c r="F17" s="1186"/>
      <c r="G17" s="1186"/>
      <c r="L17" s="16" t="s">
        <v>10</v>
      </c>
    </row>
    <row r="18" spans="1:12" ht="9.75" customHeight="1" x14ac:dyDescent="0.3">
      <c r="A18" s="1187"/>
      <c r="B18" s="1187"/>
      <c r="C18" s="1187"/>
      <c r="D18" s="1187"/>
      <c r="E18" s="1187"/>
      <c r="F18" s="1187"/>
      <c r="G18" s="1187"/>
    </row>
    <row r="19" spans="1:12" ht="4.95" customHeight="1" x14ac:dyDescent="0.3">
      <c r="A19" s="1"/>
      <c r="B19" s="32"/>
      <c r="C19" s="32"/>
      <c r="D19" s="32"/>
      <c r="E19" s="1"/>
      <c r="F19" s="1"/>
      <c r="G19" s="1"/>
    </row>
    <row r="20" spans="1:12" ht="15.6" customHeight="1" x14ac:dyDescent="0.3">
      <c r="A20" s="185" t="s">
        <v>0</v>
      </c>
      <c r="B20" s="1200" t="s">
        <v>343</v>
      </c>
      <c r="C20" s="1201"/>
      <c r="D20" s="1201"/>
      <c r="E20" s="1195" t="str">
        <f>"Året 2019 pr."&amp;" "&amp;Forside!Q1&amp;""</f>
        <v>Året 2019 pr. 30.09.2019</v>
      </c>
      <c r="F20" s="1196"/>
      <c r="G20" s="1196"/>
    </row>
    <row r="21" spans="1:12" ht="15.6" customHeight="1" x14ac:dyDescent="0.25">
      <c r="A21" s="96" t="s">
        <v>11</v>
      </c>
      <c r="B21" s="186" t="s">
        <v>35</v>
      </c>
      <c r="C21" s="192" t="s">
        <v>33</v>
      </c>
      <c r="D21" s="106" t="s">
        <v>2</v>
      </c>
      <c r="E21" s="552" t="s">
        <v>35</v>
      </c>
      <c r="F21" s="192" t="s">
        <v>33</v>
      </c>
      <c r="G21" s="106" t="s">
        <v>2</v>
      </c>
    </row>
    <row r="22" spans="1:12" ht="12.75" customHeight="1" x14ac:dyDescent="0.25">
      <c r="A22" s="400" t="s">
        <v>131</v>
      </c>
      <c r="B22" s="892">
        <v>102</v>
      </c>
      <c r="C22" s="893">
        <v>324</v>
      </c>
      <c r="D22" s="894">
        <v>426</v>
      </c>
      <c r="E22" s="895">
        <v>35</v>
      </c>
      <c r="F22" s="896">
        <v>82</v>
      </c>
      <c r="G22" s="894">
        <f>SUM(E22:F22)</f>
        <v>117</v>
      </c>
    </row>
    <row r="23" spans="1:12" ht="12.75" customHeight="1" x14ac:dyDescent="0.25">
      <c r="A23" s="400" t="s">
        <v>13</v>
      </c>
      <c r="B23" s="892">
        <v>326</v>
      </c>
      <c r="C23" s="893">
        <v>63</v>
      </c>
      <c r="D23" s="897">
        <v>389</v>
      </c>
      <c r="E23" s="895">
        <v>111</v>
      </c>
      <c r="F23" s="896">
        <v>76</v>
      </c>
      <c r="G23" s="897">
        <f>SUM(E23:F23)</f>
        <v>187</v>
      </c>
    </row>
    <row r="24" spans="1:12" ht="12.75" customHeight="1" x14ac:dyDescent="0.25">
      <c r="A24" s="400" t="s">
        <v>14</v>
      </c>
      <c r="B24" s="892">
        <v>312</v>
      </c>
      <c r="C24" s="893">
        <v>48</v>
      </c>
      <c r="D24" s="897">
        <v>360</v>
      </c>
      <c r="E24" s="895">
        <v>131</v>
      </c>
      <c r="F24" s="896">
        <v>32</v>
      </c>
      <c r="G24" s="897">
        <f>SUM(E24:F24)</f>
        <v>163</v>
      </c>
    </row>
    <row r="25" spans="1:12" ht="12.75" customHeight="1" x14ac:dyDescent="0.25">
      <c r="A25" s="400" t="s">
        <v>54</v>
      </c>
      <c r="B25" s="892">
        <v>114</v>
      </c>
      <c r="C25" s="893">
        <v>200</v>
      </c>
      <c r="D25" s="897">
        <v>314</v>
      </c>
      <c r="E25" s="895">
        <v>66</v>
      </c>
      <c r="F25" s="896">
        <v>52</v>
      </c>
      <c r="G25" s="897">
        <f t="shared" ref="G25:G37" si="1">SUM(E25:F25)</f>
        <v>118</v>
      </c>
    </row>
    <row r="26" spans="1:12" ht="12.75" customHeight="1" x14ac:dyDescent="0.25">
      <c r="A26" s="400" t="s">
        <v>12</v>
      </c>
      <c r="B26" s="892">
        <v>175</v>
      </c>
      <c r="C26" s="893">
        <v>108</v>
      </c>
      <c r="D26" s="897">
        <v>283</v>
      </c>
      <c r="E26" s="895">
        <v>70</v>
      </c>
      <c r="F26" s="896">
        <v>52</v>
      </c>
      <c r="G26" s="897">
        <f t="shared" si="1"/>
        <v>122</v>
      </c>
    </row>
    <row r="27" spans="1:12" ht="12.75" customHeight="1" x14ac:dyDescent="0.25">
      <c r="A27" s="400" t="s">
        <v>26</v>
      </c>
      <c r="B27" s="892">
        <v>97</v>
      </c>
      <c r="C27" s="893">
        <v>93</v>
      </c>
      <c r="D27" s="897">
        <v>190</v>
      </c>
      <c r="E27" s="895">
        <v>49</v>
      </c>
      <c r="F27" s="896">
        <v>46</v>
      </c>
      <c r="G27" s="897">
        <f t="shared" si="1"/>
        <v>95</v>
      </c>
      <c r="I27" s="16" t="s">
        <v>10</v>
      </c>
    </row>
    <row r="28" spans="1:12" ht="12.75" customHeight="1" x14ac:dyDescent="0.25">
      <c r="A28" s="400" t="s">
        <v>15</v>
      </c>
      <c r="B28" s="892">
        <v>150</v>
      </c>
      <c r="C28" s="893">
        <v>23</v>
      </c>
      <c r="D28" s="897">
        <v>173</v>
      </c>
      <c r="E28" s="895">
        <v>105</v>
      </c>
      <c r="F28" s="896">
        <v>14</v>
      </c>
      <c r="G28" s="897">
        <f t="shared" si="1"/>
        <v>119</v>
      </c>
    </row>
    <row r="29" spans="1:12" ht="12.75" customHeight="1" x14ac:dyDescent="0.25">
      <c r="A29" s="400" t="s">
        <v>18</v>
      </c>
      <c r="B29" s="898">
        <v>90</v>
      </c>
      <c r="C29" s="899">
        <v>49</v>
      </c>
      <c r="D29" s="897">
        <v>139</v>
      </c>
      <c r="E29" s="898">
        <v>63</v>
      </c>
      <c r="F29" s="899">
        <v>42</v>
      </c>
      <c r="G29" s="897">
        <f t="shared" si="1"/>
        <v>105</v>
      </c>
    </row>
    <row r="30" spans="1:12" ht="12.75" customHeight="1" x14ac:dyDescent="0.25">
      <c r="A30" s="400" t="s">
        <v>16</v>
      </c>
      <c r="B30" s="898">
        <v>109</v>
      </c>
      <c r="C30" s="899">
        <v>25</v>
      </c>
      <c r="D30" s="897">
        <v>134</v>
      </c>
      <c r="E30" s="898">
        <v>50</v>
      </c>
      <c r="F30" s="899">
        <v>13</v>
      </c>
      <c r="G30" s="897">
        <f t="shared" si="1"/>
        <v>63</v>
      </c>
    </row>
    <row r="31" spans="1:12" ht="12.75" customHeight="1" x14ac:dyDescent="0.25">
      <c r="A31" s="400" t="s">
        <v>23</v>
      </c>
      <c r="B31" s="900">
        <v>92</v>
      </c>
      <c r="C31" s="899">
        <v>41</v>
      </c>
      <c r="D31" s="897">
        <v>133</v>
      </c>
      <c r="E31" s="898">
        <v>32</v>
      </c>
      <c r="F31" s="899">
        <v>26</v>
      </c>
      <c r="G31" s="897">
        <f t="shared" si="1"/>
        <v>58</v>
      </c>
    </row>
    <row r="32" spans="1:12" ht="12.75" customHeight="1" x14ac:dyDescent="0.25">
      <c r="A32" s="400" t="s">
        <v>25</v>
      </c>
      <c r="B32" s="892">
        <v>90</v>
      </c>
      <c r="C32" s="893">
        <v>38</v>
      </c>
      <c r="D32" s="897">
        <v>128</v>
      </c>
      <c r="E32" s="895">
        <v>47</v>
      </c>
      <c r="F32" s="896">
        <v>26</v>
      </c>
      <c r="G32" s="897">
        <f t="shared" si="1"/>
        <v>73</v>
      </c>
    </row>
    <row r="33" spans="1:10" ht="12.75" customHeight="1" x14ac:dyDescent="0.25">
      <c r="A33" s="400" t="s">
        <v>27</v>
      </c>
      <c r="B33" s="898">
        <v>103</v>
      </c>
      <c r="C33" s="899">
        <v>16</v>
      </c>
      <c r="D33" s="897">
        <v>119</v>
      </c>
      <c r="E33" s="898">
        <v>55</v>
      </c>
      <c r="F33" s="899">
        <v>12</v>
      </c>
      <c r="G33" s="897">
        <f t="shared" si="1"/>
        <v>67</v>
      </c>
    </row>
    <row r="34" spans="1:10" ht="12.75" customHeight="1" x14ac:dyDescent="0.25">
      <c r="A34" s="400" t="s">
        <v>21</v>
      </c>
      <c r="B34" s="898">
        <v>91</v>
      </c>
      <c r="C34" s="899">
        <v>27</v>
      </c>
      <c r="D34" s="897">
        <v>118</v>
      </c>
      <c r="E34" s="898">
        <v>30</v>
      </c>
      <c r="F34" s="899">
        <v>15</v>
      </c>
      <c r="G34" s="897">
        <f t="shared" si="1"/>
        <v>45</v>
      </c>
    </row>
    <row r="35" spans="1:10" ht="12.75" customHeight="1" x14ac:dyDescent="0.3">
      <c r="A35" s="400" t="s">
        <v>345</v>
      </c>
      <c r="B35" s="898">
        <v>66</v>
      </c>
      <c r="C35" s="899">
        <v>52</v>
      </c>
      <c r="D35" s="897">
        <v>118</v>
      </c>
      <c r="E35" s="898">
        <v>32</v>
      </c>
      <c r="F35" s="899">
        <v>25</v>
      </c>
      <c r="G35" s="897">
        <f t="shared" si="1"/>
        <v>57</v>
      </c>
    </row>
    <row r="36" spans="1:10" ht="12.75" customHeight="1" x14ac:dyDescent="0.25">
      <c r="A36" s="400" t="s">
        <v>20</v>
      </c>
      <c r="B36" s="898">
        <v>95</v>
      </c>
      <c r="C36" s="899">
        <v>10</v>
      </c>
      <c r="D36" s="897">
        <v>105</v>
      </c>
      <c r="E36" s="898">
        <v>36</v>
      </c>
      <c r="F36" s="899">
        <v>18</v>
      </c>
      <c r="G36" s="897">
        <f t="shared" si="1"/>
        <v>54</v>
      </c>
    </row>
    <row r="37" spans="1:10" ht="12.75" customHeight="1" x14ac:dyDescent="0.3">
      <c r="A37" s="401" t="s">
        <v>29</v>
      </c>
      <c r="B37" s="901">
        <v>1247</v>
      </c>
      <c r="C37" s="902">
        <v>415</v>
      </c>
      <c r="D37" s="1016">
        <v>1662</v>
      </c>
      <c r="E37" s="903">
        <v>622</v>
      </c>
      <c r="F37" s="902">
        <v>279</v>
      </c>
      <c r="G37" s="897">
        <f t="shared" si="1"/>
        <v>901</v>
      </c>
    </row>
    <row r="38" spans="1:10" ht="12.75" customHeight="1" x14ac:dyDescent="0.3">
      <c r="A38" s="508" t="s">
        <v>2</v>
      </c>
      <c r="B38" s="786">
        <f>SUM(B22:B37)</f>
        <v>3259</v>
      </c>
      <c r="C38" s="787">
        <f>SUM(C22:C37)</f>
        <v>1532</v>
      </c>
      <c r="D38" s="787">
        <f t="shared" ref="D38" si="2">SUM(B38:C38)</f>
        <v>4791</v>
      </c>
      <c r="E38" s="786">
        <f>SUM(E22:E37)</f>
        <v>1534</v>
      </c>
      <c r="F38" s="787">
        <f>SUM(F22:F37)</f>
        <v>810</v>
      </c>
      <c r="G38" s="904">
        <f>SUM(G22:G37)</f>
        <v>2344</v>
      </c>
    </row>
    <row r="39" spans="1:10" ht="12.75" customHeight="1" x14ac:dyDescent="0.3">
      <c r="A39" s="29" t="s">
        <v>316</v>
      </c>
      <c r="B39" s="42"/>
      <c r="C39" s="42"/>
      <c r="D39" s="42"/>
      <c r="J39" s="16" t="s">
        <v>10</v>
      </c>
    </row>
    <row r="40" spans="1:10" ht="12.75" customHeight="1" x14ac:dyDescent="0.3">
      <c r="A40" s="1202" t="s">
        <v>319</v>
      </c>
      <c r="B40" s="1203"/>
      <c r="C40" s="1203"/>
      <c r="D40" s="1203"/>
      <c r="E40" s="1203"/>
      <c r="F40" s="1203"/>
      <c r="G40" s="1174"/>
    </row>
    <row r="41" spans="1:10" ht="12.75" customHeight="1" x14ac:dyDescent="0.3">
      <c r="A41" s="1084" t="s">
        <v>10</v>
      </c>
      <c r="B41" s="1204"/>
      <c r="C41" s="1204"/>
      <c r="D41" s="1204"/>
      <c r="E41" s="1204"/>
      <c r="F41" s="1204"/>
      <c r="G41" s="1204"/>
    </row>
    <row r="42" spans="1:10" x14ac:dyDescent="0.3">
      <c r="A42" s="1084"/>
      <c r="B42" s="1084"/>
      <c r="C42" s="1084"/>
      <c r="D42" s="1084"/>
      <c r="E42" s="1084"/>
      <c r="F42" s="1084"/>
      <c r="G42" s="1084"/>
    </row>
    <row r="43" spans="1:10" x14ac:dyDescent="0.3">
      <c r="A43" s="1084"/>
      <c r="B43" s="1084"/>
      <c r="C43" s="1084"/>
      <c r="D43" s="1084"/>
      <c r="E43" s="1084"/>
      <c r="F43" s="1084"/>
      <c r="G43" s="1084"/>
    </row>
    <row r="44" spans="1:10" s="16" customFormat="1" x14ac:dyDescent="0.3">
      <c r="A44" s="29"/>
      <c r="B44" s="29"/>
      <c r="C44" s="29"/>
      <c r="D44" s="29"/>
      <c r="E44" s="29"/>
      <c r="F44" s="29"/>
      <c r="G44" s="29"/>
    </row>
    <row r="45" spans="1:10" s="16" customFormat="1" x14ac:dyDescent="0.3"/>
    <row r="46" spans="1:10" s="16" customFormat="1" x14ac:dyDescent="0.3"/>
    <row r="47" spans="1:10" s="16" customFormat="1" ht="9" customHeight="1" x14ac:dyDescent="0.3"/>
    <row r="48" spans="1:10" s="16" customFormat="1" ht="13.5" customHeight="1" x14ac:dyDescent="0.3"/>
    <row r="49" s="16" customFormat="1" ht="7.5" hidden="1" customHeight="1" x14ac:dyDescent="0.3"/>
    <row r="50" s="16" customFormat="1" hidden="1" x14ac:dyDescent="0.3"/>
    <row r="51" s="16" customFormat="1" x14ac:dyDescent="0.3"/>
    <row r="52" s="16" customFormat="1" x14ac:dyDescent="0.3"/>
    <row r="53" s="16" customFormat="1" x14ac:dyDescent="0.3"/>
    <row r="54" s="16" customFormat="1" x14ac:dyDescent="0.3"/>
    <row r="55" s="16" customFormat="1" x14ac:dyDescent="0.3"/>
    <row r="56" s="16" customFormat="1" x14ac:dyDescent="0.3"/>
    <row r="57" s="16" customFormat="1" x14ac:dyDescent="0.3"/>
    <row r="58" s="16" customFormat="1" x14ac:dyDescent="0.3"/>
    <row r="59" s="16" customFormat="1" x14ac:dyDescent="0.3"/>
    <row r="60" s="16" customFormat="1" x14ac:dyDescent="0.3"/>
    <row r="61" s="16" customFormat="1" x14ac:dyDescent="0.3"/>
    <row r="62" s="16" customFormat="1" x14ac:dyDescent="0.3"/>
    <row r="63" s="16" customFormat="1" x14ac:dyDescent="0.3"/>
    <row r="64" s="16" customFormat="1" x14ac:dyDescent="0.3"/>
    <row r="65" spans="1:7" s="16" customFormat="1" x14ac:dyDescent="0.3"/>
    <row r="66" spans="1:7" s="16" customFormat="1" x14ac:dyDescent="0.3"/>
    <row r="67" spans="1:7" s="16" customFormat="1" x14ac:dyDescent="0.3"/>
    <row r="68" spans="1:7" s="16" customFormat="1" x14ac:dyDescent="0.3"/>
    <row r="69" spans="1:7" s="16" customFormat="1" x14ac:dyDescent="0.3"/>
    <row r="70" spans="1:7" s="16" customFormat="1" x14ac:dyDescent="0.3"/>
    <row r="71" spans="1:7" s="16" customFormat="1" x14ac:dyDescent="0.3"/>
    <row r="72" spans="1:7" s="16" customFormat="1" x14ac:dyDescent="0.3"/>
    <row r="73" spans="1:7" s="16" customFormat="1" x14ac:dyDescent="0.3">
      <c r="A73"/>
      <c r="B73"/>
      <c r="C73"/>
      <c r="D73"/>
      <c r="E73"/>
      <c r="F73"/>
      <c r="G73"/>
    </row>
    <row r="74" spans="1:7" s="16" customFormat="1" x14ac:dyDescent="0.3">
      <c r="A74"/>
      <c r="B74"/>
      <c r="C74"/>
      <c r="D74"/>
      <c r="E74"/>
      <c r="F74"/>
      <c r="G74"/>
    </row>
    <row r="75" spans="1:7" s="16" customFormat="1" x14ac:dyDescent="0.3">
      <c r="A75"/>
      <c r="B75"/>
      <c r="C75"/>
      <c r="D75"/>
      <c r="E75"/>
      <c r="F75"/>
      <c r="G75"/>
    </row>
  </sheetData>
  <mergeCells count="10">
    <mergeCell ref="A3:G4"/>
    <mergeCell ref="B6:D6"/>
    <mergeCell ref="E6:G6"/>
    <mergeCell ref="A43:G43"/>
    <mergeCell ref="A17:G18"/>
    <mergeCell ref="B20:D20"/>
    <mergeCell ref="E20:G20"/>
    <mergeCell ref="A40:G40"/>
    <mergeCell ref="A41:G41"/>
    <mergeCell ref="A42:G42"/>
  </mergeCells>
  <pageMargins left="0.70866141732283472" right="0.51181102362204722" top="0.59055118110236227" bottom="0.59055118110236227" header="0.31496062992125984" footer="0"/>
  <pageSetup paperSize="9" orientation="landscape" r:id="rId1"/>
  <headerFooter>
    <oddFooter>&amp;LMånedstallene er foreløbige.&amp;RSide 13&amp;CTal på udlændingeområdet pr. 30.09.2019</oddFooter>
  </headerFooter>
  <ignoredErrors>
    <ignoredError sqref="G22:G38" formulaRange="1"/>
    <ignoredError sqref="D8"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7"/>
  <dimension ref="A1:AC61"/>
  <sheetViews>
    <sheetView showGridLines="0" view="pageLayout" topLeftCell="A3" zoomScaleNormal="100" workbookViewId="0">
      <selection activeCell="P21" sqref="P21"/>
    </sheetView>
  </sheetViews>
  <sheetFormatPr defaultRowHeight="14.4" x14ac:dyDescent="0.3"/>
  <cols>
    <col min="1" max="1" width="20.88671875" customWidth="1"/>
    <col min="2" max="2" width="6.6640625" customWidth="1"/>
    <col min="3" max="14" width="7.33203125" customWidth="1"/>
    <col min="15" max="15" width="12.6640625" style="17" customWidth="1"/>
    <col min="16" max="18" width="9.109375" style="16" customWidth="1"/>
    <col min="19" max="29" width="9.109375" style="16"/>
  </cols>
  <sheetData>
    <row r="1" spans="1:21" ht="15" customHeight="1" x14ac:dyDescent="0.3">
      <c r="A1" s="16"/>
      <c r="B1" s="16"/>
      <c r="C1" s="16"/>
      <c r="D1" s="16"/>
      <c r="E1" s="16"/>
      <c r="F1" s="16"/>
      <c r="G1" s="16"/>
      <c r="H1" s="16"/>
      <c r="I1" s="16"/>
      <c r="J1" s="16"/>
      <c r="K1" s="16"/>
      <c r="L1" s="16"/>
      <c r="M1" s="16"/>
      <c r="N1" s="16"/>
    </row>
    <row r="2" spans="1:21" ht="15" customHeight="1" x14ac:dyDescent="0.3">
      <c r="A2" s="16"/>
      <c r="B2" s="16"/>
      <c r="C2" s="16"/>
      <c r="D2" s="16"/>
      <c r="E2" s="16"/>
      <c r="F2" s="16"/>
      <c r="G2" s="16" t="s">
        <v>10</v>
      </c>
      <c r="H2" s="16"/>
      <c r="I2" s="16"/>
      <c r="J2" s="16"/>
      <c r="K2" s="16"/>
      <c r="L2" s="16"/>
      <c r="M2" s="16"/>
      <c r="N2" s="16"/>
    </row>
    <row r="3" spans="1:21" ht="15" customHeight="1" x14ac:dyDescent="0.3">
      <c r="A3" s="16"/>
      <c r="B3" s="16"/>
      <c r="C3" s="16"/>
      <c r="D3" s="16"/>
      <c r="E3" s="16"/>
      <c r="F3" s="16"/>
      <c r="G3" s="16"/>
      <c r="H3" s="16"/>
      <c r="I3" s="16"/>
      <c r="J3" s="16"/>
      <c r="K3" s="16"/>
      <c r="L3" s="16"/>
      <c r="M3" s="16"/>
      <c r="N3" s="16"/>
    </row>
    <row r="4" spans="1:21" ht="15" customHeight="1" x14ac:dyDescent="0.3">
      <c r="A4" s="16"/>
      <c r="B4" s="16"/>
      <c r="C4" s="16"/>
      <c r="D4" s="16"/>
      <c r="E4" s="16"/>
      <c r="F4" s="16"/>
      <c r="G4" s="16"/>
      <c r="H4" s="16"/>
      <c r="I4" s="16"/>
      <c r="J4" s="16"/>
      <c r="K4" s="16"/>
      <c r="L4" s="16"/>
      <c r="M4" s="16"/>
      <c r="N4" s="16"/>
    </row>
    <row r="5" spans="1:21" ht="15" customHeight="1" x14ac:dyDescent="0.3">
      <c r="A5" s="1148" t="s">
        <v>284</v>
      </c>
      <c r="B5" s="1148"/>
      <c r="C5" s="1148"/>
      <c r="D5" s="1148"/>
      <c r="E5" s="1148"/>
      <c r="F5" s="1148"/>
      <c r="G5" s="1148"/>
      <c r="H5" s="1148"/>
      <c r="I5" s="1148"/>
      <c r="J5" s="1148"/>
      <c r="K5" s="1148"/>
      <c r="L5" s="1148"/>
      <c r="M5" s="1148"/>
      <c r="N5" s="1148"/>
      <c r="O5" s="1148"/>
      <c r="P5" s="17"/>
      <c r="Q5" s="17"/>
    </row>
    <row r="6" spans="1:21" ht="15" customHeight="1" x14ac:dyDescent="0.3">
      <c r="A6" s="1149"/>
      <c r="B6" s="1149"/>
      <c r="C6" s="1149"/>
      <c r="D6" s="1149"/>
      <c r="E6" s="1149"/>
      <c r="F6" s="1149"/>
      <c r="G6" s="1149"/>
      <c r="H6" s="1149"/>
      <c r="I6" s="1149"/>
      <c r="J6" s="1149"/>
      <c r="K6" s="1149"/>
      <c r="L6" s="1149"/>
      <c r="M6" s="1149"/>
      <c r="N6" s="1149"/>
      <c r="O6" s="1149"/>
      <c r="P6"/>
      <c r="Q6" s="17"/>
    </row>
    <row r="7" spans="1:21" ht="6.75" customHeight="1" x14ac:dyDescent="0.3">
      <c r="A7" s="22"/>
      <c r="B7" s="23"/>
      <c r="C7" s="23"/>
      <c r="D7" s="23"/>
      <c r="E7" s="23"/>
      <c r="F7" s="23"/>
      <c r="G7" s="23"/>
      <c r="H7" s="23"/>
      <c r="I7" s="23"/>
      <c r="J7" s="23"/>
      <c r="K7" s="23"/>
      <c r="L7" s="23"/>
      <c r="M7" s="23"/>
      <c r="N7" s="24"/>
      <c r="O7" s="25"/>
      <c r="P7"/>
      <c r="Q7"/>
      <c r="R7"/>
      <c r="S7"/>
    </row>
    <row r="8" spans="1:21" ht="15" customHeight="1" x14ac:dyDescent="0.3">
      <c r="A8" s="251" t="s">
        <v>0</v>
      </c>
      <c r="B8" s="251"/>
      <c r="C8" s="251"/>
      <c r="D8" s="251"/>
      <c r="E8" s="252"/>
      <c r="F8" s="1216">
        <v>2018</v>
      </c>
      <c r="G8" s="1217"/>
      <c r="H8" s="1217"/>
      <c r="I8" s="1218"/>
      <c r="J8" s="1222">
        <v>2019</v>
      </c>
      <c r="K8" s="1223"/>
      <c r="L8" s="1223"/>
      <c r="M8" s="1224"/>
      <c r="N8" s="1225">
        <v>2019</v>
      </c>
      <c r="O8" s="1226"/>
      <c r="P8"/>
      <c r="Q8"/>
      <c r="R8"/>
      <c r="S8"/>
      <c r="T8"/>
      <c r="U8"/>
    </row>
    <row r="9" spans="1:21" ht="15" customHeight="1" x14ac:dyDescent="0.3">
      <c r="A9" s="253" t="s">
        <v>11</v>
      </c>
      <c r="B9" s="253"/>
      <c r="C9" s="253"/>
      <c r="D9" s="253"/>
      <c r="E9" s="254"/>
      <c r="F9" s="1219"/>
      <c r="G9" s="1220"/>
      <c r="H9" s="1220"/>
      <c r="I9" s="1221"/>
      <c r="J9" s="1227" t="str">
        <f>"I alt pr."&amp;" "&amp;Forside!Q1&amp;""</f>
        <v>I alt pr. 30.09.2019</v>
      </c>
      <c r="K9" s="1228"/>
      <c r="L9" s="1228"/>
      <c r="M9" s="1229"/>
      <c r="N9" s="1230" t="str">
        <f>"Andel pr."&amp;" "&amp;Forside!Q1&amp;""</f>
        <v>Andel pr. 30.09.2019</v>
      </c>
      <c r="O9" s="1231"/>
      <c r="P9"/>
      <c r="Q9"/>
      <c r="R9"/>
      <c r="S9"/>
      <c r="T9"/>
      <c r="U9"/>
    </row>
    <row r="10" spans="1:21" ht="15" customHeight="1" x14ac:dyDescent="0.3">
      <c r="A10" s="1208" t="s">
        <v>12</v>
      </c>
      <c r="B10" s="1208"/>
      <c r="C10" s="1208"/>
      <c r="D10" s="1208"/>
      <c r="E10" s="1209"/>
      <c r="F10" s="1210">
        <v>45</v>
      </c>
      <c r="G10" s="1211"/>
      <c r="H10" s="1211"/>
      <c r="I10" s="1212"/>
      <c r="J10" s="1213">
        <v>28</v>
      </c>
      <c r="K10" s="1214"/>
      <c r="L10" s="1214"/>
      <c r="M10" s="1215"/>
      <c r="N10" s="1242">
        <f>J10/J17</f>
        <v>8.8607594936708861E-2</v>
      </c>
      <c r="O10" s="1243"/>
      <c r="P10"/>
      <c r="Q10"/>
      <c r="R10" s="559"/>
      <c r="S10" s="559"/>
      <c r="T10"/>
      <c r="U10"/>
    </row>
    <row r="11" spans="1:21" ht="15" customHeight="1" x14ac:dyDescent="0.3">
      <c r="A11" s="1244" t="s">
        <v>18</v>
      </c>
      <c r="B11" s="1244"/>
      <c r="C11" s="1244"/>
      <c r="D11" s="1244"/>
      <c r="E11" s="1245"/>
      <c r="F11" s="1205">
        <v>25</v>
      </c>
      <c r="G11" s="1206"/>
      <c r="H11" s="1206"/>
      <c r="I11" s="1207"/>
      <c r="J11" s="1246">
        <v>18</v>
      </c>
      <c r="K11" s="1247"/>
      <c r="L11" s="1247"/>
      <c r="M11" s="1248"/>
      <c r="N11" s="1249">
        <f>J11/J17</f>
        <v>5.6962025316455694E-2</v>
      </c>
      <c r="O11" s="1251"/>
      <c r="P11"/>
      <c r="Q11"/>
      <c r="R11" s="559"/>
      <c r="S11" s="559"/>
      <c r="T11"/>
      <c r="U11"/>
    </row>
    <row r="12" spans="1:21" ht="15" customHeight="1" x14ac:dyDescent="0.3">
      <c r="A12" s="1244" t="s">
        <v>15</v>
      </c>
      <c r="B12" s="1244"/>
      <c r="C12" s="1244"/>
      <c r="D12" s="1244"/>
      <c r="E12" s="1245"/>
      <c r="F12" s="1205">
        <v>22</v>
      </c>
      <c r="G12" s="1206"/>
      <c r="H12" s="1206"/>
      <c r="I12" s="1207"/>
      <c r="J12" s="1246">
        <v>9</v>
      </c>
      <c r="K12" s="1247"/>
      <c r="L12" s="1247"/>
      <c r="M12" s="1248"/>
      <c r="N12" s="1249">
        <f>J12/J17</f>
        <v>2.8481012658227847E-2</v>
      </c>
      <c r="O12" s="1251"/>
      <c r="P12"/>
      <c r="Q12"/>
      <c r="R12" s="559"/>
      <c r="S12" s="559"/>
      <c r="T12"/>
      <c r="U12"/>
    </row>
    <row r="13" spans="1:21" ht="15" customHeight="1" x14ac:dyDescent="0.3">
      <c r="A13" s="1244" t="s">
        <v>14</v>
      </c>
      <c r="B13" s="1244"/>
      <c r="C13" s="1244"/>
      <c r="D13" s="1244"/>
      <c r="E13" s="1245"/>
      <c r="F13" s="1205">
        <v>20</v>
      </c>
      <c r="G13" s="1206"/>
      <c r="H13" s="1206"/>
      <c r="I13" s="1207"/>
      <c r="J13" s="1246">
        <v>14</v>
      </c>
      <c r="K13" s="1247"/>
      <c r="L13" s="1247"/>
      <c r="M13" s="1248"/>
      <c r="N13" s="1249">
        <f>J13/J17</f>
        <v>4.4303797468354431E-2</v>
      </c>
      <c r="O13" s="1250"/>
      <c r="P13"/>
      <c r="Q13"/>
      <c r="R13" s="559"/>
      <c r="S13" s="559"/>
      <c r="T13"/>
      <c r="U13"/>
    </row>
    <row r="14" spans="1:21" ht="15" customHeight="1" x14ac:dyDescent="0.3">
      <c r="A14" s="1244" t="s">
        <v>13</v>
      </c>
      <c r="B14" s="1244"/>
      <c r="C14" s="1244"/>
      <c r="D14" s="1244"/>
      <c r="E14" s="1245"/>
      <c r="F14" s="1205">
        <v>17</v>
      </c>
      <c r="G14" s="1206"/>
      <c r="H14" s="1206"/>
      <c r="I14" s="1207"/>
      <c r="J14" s="1246">
        <v>30</v>
      </c>
      <c r="K14" s="1247"/>
      <c r="L14" s="1247"/>
      <c r="M14" s="1248"/>
      <c r="N14" s="1249">
        <f>J14/J17</f>
        <v>9.49367088607595E-2</v>
      </c>
      <c r="O14" s="1251"/>
      <c r="P14"/>
      <c r="Q14"/>
      <c r="R14" s="559"/>
      <c r="S14" s="559"/>
      <c r="T14"/>
      <c r="U14"/>
    </row>
    <row r="15" spans="1:21" ht="15" customHeight="1" x14ac:dyDescent="0.3">
      <c r="A15" s="1244" t="s">
        <v>20</v>
      </c>
      <c r="B15" s="1244"/>
      <c r="C15" s="1244"/>
      <c r="D15" s="1244"/>
      <c r="E15" s="1245"/>
      <c r="F15" s="1205">
        <v>14</v>
      </c>
      <c r="G15" s="1206"/>
      <c r="H15" s="1206"/>
      <c r="I15" s="1207"/>
      <c r="J15" s="1246">
        <v>14</v>
      </c>
      <c r="K15" s="1247"/>
      <c r="L15" s="1247"/>
      <c r="M15" s="1248"/>
      <c r="N15" s="1249">
        <f>J15/J17</f>
        <v>4.4303797468354431E-2</v>
      </c>
      <c r="O15" s="1251"/>
      <c r="P15"/>
      <c r="Q15"/>
      <c r="R15" s="559"/>
      <c r="S15" s="559"/>
      <c r="T15"/>
      <c r="U15"/>
    </row>
    <row r="16" spans="1:21" ht="15" customHeight="1" x14ac:dyDescent="0.3">
      <c r="A16" s="1261" t="s">
        <v>29</v>
      </c>
      <c r="B16" s="1261"/>
      <c r="C16" s="1261"/>
      <c r="D16" s="1261"/>
      <c r="E16" s="1262"/>
      <c r="F16" s="1263">
        <v>211</v>
      </c>
      <c r="G16" s="1264"/>
      <c r="H16" s="1264"/>
      <c r="I16" s="1265"/>
      <c r="J16" s="1232">
        <v>203</v>
      </c>
      <c r="K16" s="1233"/>
      <c r="L16" s="1233"/>
      <c r="M16" s="1234"/>
      <c r="N16" s="1235">
        <v>0.65</v>
      </c>
      <c r="O16" s="1236"/>
      <c r="P16"/>
      <c r="Q16"/>
      <c r="R16" s="559"/>
      <c r="S16" s="559"/>
      <c r="T16"/>
      <c r="U16"/>
    </row>
    <row r="17" spans="1:24" ht="15" x14ac:dyDescent="0.25">
      <c r="A17" s="1237" t="s">
        <v>2</v>
      </c>
      <c r="B17" s="1237"/>
      <c r="C17" s="1237"/>
      <c r="D17" s="1237"/>
      <c r="E17" s="1238"/>
      <c r="F17" s="1239">
        <f>SUM(F10+F11+F12+F13+F14+F15+F16)</f>
        <v>354</v>
      </c>
      <c r="G17" s="1240"/>
      <c r="H17" s="1240"/>
      <c r="I17" s="1241"/>
      <c r="J17" s="1239">
        <f>SUM(J10:M16)</f>
        <v>316</v>
      </c>
      <c r="K17" s="1240"/>
      <c r="L17" s="1240"/>
      <c r="M17" s="1241"/>
      <c r="N17" s="1252">
        <v>1</v>
      </c>
      <c r="O17" s="1253"/>
      <c r="P17" s="563"/>
      <c r="Q17"/>
      <c r="R17"/>
      <c r="S17" s="560"/>
      <c r="T17"/>
    </row>
    <row r="18" spans="1:24" x14ac:dyDescent="0.3">
      <c r="A18" s="16"/>
      <c r="B18" s="16"/>
      <c r="C18" s="16"/>
      <c r="D18" s="16"/>
      <c r="E18" s="16"/>
      <c r="F18" s="16"/>
      <c r="G18" s="16"/>
      <c r="H18" s="16"/>
      <c r="I18" s="16"/>
      <c r="J18" s="16"/>
      <c r="K18" s="16"/>
      <c r="L18" s="16"/>
      <c r="M18" s="16"/>
      <c r="N18" s="16"/>
      <c r="P18" s="258"/>
      <c r="Q18"/>
      <c r="R18"/>
      <c r="S18"/>
      <c r="T18"/>
    </row>
    <row r="19" spans="1:24" ht="6.75" customHeight="1" x14ac:dyDescent="0.3">
      <c r="A19" s="16"/>
      <c r="B19" s="16"/>
      <c r="C19" s="16"/>
      <c r="D19" s="16"/>
      <c r="E19" s="16"/>
      <c r="F19" s="16"/>
      <c r="G19" s="16"/>
      <c r="H19" s="16"/>
      <c r="I19" s="16"/>
      <c r="J19" s="16"/>
      <c r="K19" s="16"/>
      <c r="L19" s="16"/>
      <c r="M19" s="16"/>
      <c r="N19" s="16"/>
      <c r="P19" s="17"/>
      <c r="Q19"/>
      <c r="R19"/>
      <c r="S19"/>
      <c r="T19"/>
    </row>
    <row r="20" spans="1:24" ht="15" customHeight="1" x14ac:dyDescent="0.3">
      <c r="A20" s="16"/>
      <c r="B20" s="16"/>
      <c r="C20" s="16"/>
      <c r="D20" s="16"/>
      <c r="E20" s="16"/>
      <c r="F20" s="16"/>
      <c r="G20" s="16"/>
      <c r="H20" s="16"/>
      <c r="I20" s="16"/>
      <c r="J20" s="16"/>
      <c r="K20" s="16"/>
      <c r="L20" s="16"/>
      <c r="M20" s="16"/>
      <c r="N20" s="16"/>
      <c r="P20" s="17"/>
      <c r="Q20"/>
      <c r="R20"/>
      <c r="S20"/>
      <c r="T20"/>
    </row>
    <row r="21" spans="1:24" ht="15" x14ac:dyDescent="0.25">
      <c r="A21" s="16"/>
      <c r="B21" s="16"/>
      <c r="C21" s="16"/>
      <c r="D21" s="16"/>
      <c r="E21" s="16"/>
      <c r="F21" s="16"/>
      <c r="G21" s="16"/>
      <c r="H21" s="16"/>
      <c r="I21" s="16"/>
      <c r="J21" s="16"/>
      <c r="K21" s="16"/>
      <c r="L21" s="16"/>
      <c r="M21" s="16"/>
      <c r="N21" s="16"/>
      <c r="Q21"/>
      <c r="X21" s="16" t="s">
        <v>10</v>
      </c>
    </row>
    <row r="22" spans="1:24" ht="11.25" customHeight="1" x14ac:dyDescent="0.3">
      <c r="A22" s="1148" t="s">
        <v>285</v>
      </c>
      <c r="B22" s="1148"/>
      <c r="C22" s="1148"/>
      <c r="D22" s="1148"/>
      <c r="E22" s="1148"/>
      <c r="F22" s="1148"/>
      <c r="G22" s="1148"/>
      <c r="H22" s="1148"/>
      <c r="I22" s="1148"/>
      <c r="J22" s="1148"/>
      <c r="K22" s="1148"/>
      <c r="L22" s="1148"/>
      <c r="M22" s="1148"/>
      <c r="N22" s="1148"/>
      <c r="O22" s="1148"/>
    </row>
    <row r="23" spans="1:24" ht="11.25" customHeight="1" x14ac:dyDescent="0.3">
      <c r="A23" s="1149"/>
      <c r="B23" s="1149"/>
      <c r="C23" s="1149"/>
      <c r="D23" s="1149"/>
      <c r="E23" s="1149"/>
      <c r="F23" s="1149"/>
      <c r="G23" s="1149"/>
      <c r="H23" s="1149"/>
      <c r="I23" s="1149"/>
      <c r="J23" s="1149"/>
      <c r="K23" s="1149"/>
      <c r="L23" s="1149"/>
      <c r="M23" s="1149"/>
      <c r="N23" s="1149"/>
      <c r="O23" s="1149"/>
      <c r="T23" s="16" t="s">
        <v>10</v>
      </c>
    </row>
    <row r="24" spans="1:24" ht="6.75" customHeight="1" x14ac:dyDescent="0.25">
      <c r="A24" s="16"/>
      <c r="B24" s="16"/>
      <c r="C24" s="16"/>
      <c r="D24" s="16"/>
      <c r="E24" s="16"/>
      <c r="F24" s="16"/>
      <c r="G24" s="16"/>
      <c r="H24" s="16"/>
      <c r="I24" s="16"/>
      <c r="J24" s="16"/>
      <c r="K24" s="16"/>
      <c r="L24" s="16"/>
      <c r="M24" s="16"/>
      <c r="N24" s="16"/>
    </row>
    <row r="25" spans="1:24" ht="26.25" customHeight="1" x14ac:dyDescent="0.3">
      <c r="A25" s="249" t="s">
        <v>0</v>
      </c>
      <c r="B25" s="1256" t="s">
        <v>340</v>
      </c>
      <c r="C25" s="1258">
        <v>2019</v>
      </c>
      <c r="D25" s="1259"/>
      <c r="E25" s="1259"/>
      <c r="F25" s="1259"/>
      <c r="G25" s="1259"/>
      <c r="H25" s="1259"/>
      <c r="I25" s="1259"/>
      <c r="J25" s="1259"/>
      <c r="K25" s="1259"/>
      <c r="L25" s="1259"/>
      <c r="M25" s="1259"/>
      <c r="N25" s="1260"/>
      <c r="O25" s="1254" t="str">
        <f>"I alt pr."&amp;" 
"&amp;Forside!Q1&amp;""</f>
        <v>I alt pr. 
30.09.2019</v>
      </c>
    </row>
    <row r="26" spans="1:24" ht="11.25" customHeight="1" x14ac:dyDescent="0.3">
      <c r="A26" s="250" t="s">
        <v>91</v>
      </c>
      <c r="B26" s="1257"/>
      <c r="C26" s="361" t="s">
        <v>72</v>
      </c>
      <c r="D26" s="362" t="s">
        <v>63</v>
      </c>
      <c r="E26" s="362" t="s">
        <v>64</v>
      </c>
      <c r="F26" s="175" t="s">
        <v>65</v>
      </c>
      <c r="G26" s="175" t="s">
        <v>57</v>
      </c>
      <c r="H26" s="175" t="s">
        <v>66</v>
      </c>
      <c r="I26" s="175" t="s">
        <v>67</v>
      </c>
      <c r="J26" s="175" t="s">
        <v>68</v>
      </c>
      <c r="K26" s="175" t="s">
        <v>69</v>
      </c>
      <c r="L26" s="175" t="s">
        <v>70</v>
      </c>
      <c r="M26" s="175" t="s">
        <v>71</v>
      </c>
      <c r="N26" s="176" t="s">
        <v>61</v>
      </c>
      <c r="O26" s="1255"/>
    </row>
    <row r="27" spans="1:24" ht="12.75" customHeight="1" x14ac:dyDescent="0.25">
      <c r="A27" s="788" t="s">
        <v>35</v>
      </c>
      <c r="B27" s="789">
        <v>289</v>
      </c>
      <c r="C27" s="905">
        <v>17</v>
      </c>
      <c r="D27" s="906">
        <v>11</v>
      </c>
      <c r="E27" s="913">
        <v>22</v>
      </c>
      <c r="F27" s="914">
        <v>6</v>
      </c>
      <c r="G27" s="915">
        <v>31</v>
      </c>
      <c r="H27" s="914">
        <v>10</v>
      </c>
      <c r="I27" s="915">
        <v>33</v>
      </c>
      <c r="J27" s="914">
        <v>35</v>
      </c>
      <c r="K27" s="915">
        <v>66</v>
      </c>
      <c r="L27" s="914"/>
      <c r="M27" s="875"/>
      <c r="N27" s="916"/>
      <c r="O27" s="894">
        <f>SUM(C27:N27)</f>
        <v>231</v>
      </c>
    </row>
    <row r="28" spans="1:24" ht="12.75" customHeight="1" x14ac:dyDescent="0.25">
      <c r="A28" s="150" t="s">
        <v>33</v>
      </c>
      <c r="B28" s="790">
        <v>101</v>
      </c>
      <c r="C28" s="907">
        <v>11</v>
      </c>
      <c r="D28" s="908">
        <v>12</v>
      </c>
      <c r="E28" s="907">
        <v>9</v>
      </c>
      <c r="F28" s="917">
        <v>0</v>
      </c>
      <c r="G28" s="1024">
        <v>10</v>
      </c>
      <c r="H28" s="917">
        <v>5</v>
      </c>
      <c r="I28" s="1024">
        <v>12</v>
      </c>
      <c r="J28" s="917">
        <v>10</v>
      </c>
      <c r="K28" s="1024">
        <v>25</v>
      </c>
      <c r="L28" s="917"/>
      <c r="M28" s="918"/>
      <c r="N28" s="919"/>
      <c r="O28" s="910">
        <f>SUM(C28:N28)</f>
        <v>94</v>
      </c>
      <c r="Q28" s="16" t="s">
        <v>10</v>
      </c>
    </row>
    <row r="29" spans="1:24" ht="12.75" customHeight="1" x14ac:dyDescent="0.3">
      <c r="A29" s="791" t="s">
        <v>2</v>
      </c>
      <c r="B29" s="792">
        <v>390</v>
      </c>
      <c r="C29" s="909">
        <v>28</v>
      </c>
      <c r="D29" s="1048">
        <v>23</v>
      </c>
      <c r="E29" s="1048">
        <v>31</v>
      </c>
      <c r="F29" s="1048">
        <v>6</v>
      </c>
      <c r="G29" s="1048">
        <v>41</v>
      </c>
      <c r="H29" s="1048">
        <v>15</v>
      </c>
      <c r="I29" s="1048">
        <v>45</v>
      </c>
      <c r="J29" s="1048">
        <v>45</v>
      </c>
      <c r="K29" s="1048">
        <v>91</v>
      </c>
      <c r="L29" s="1048"/>
      <c r="M29" s="1048"/>
      <c r="N29" s="1047"/>
      <c r="O29" s="904">
        <f>SUM(O27:O28)</f>
        <v>325</v>
      </c>
    </row>
    <row r="30" spans="1:24" x14ac:dyDescent="0.3">
      <c r="A30" s="22"/>
      <c r="B30" s="23"/>
      <c r="C30" s="23"/>
      <c r="D30" s="23"/>
      <c r="E30" s="23"/>
      <c r="F30" s="23"/>
      <c r="G30" s="23"/>
      <c r="H30" s="23"/>
      <c r="I30" s="23"/>
      <c r="J30" s="23"/>
      <c r="K30" s="23"/>
      <c r="L30" s="23"/>
      <c r="M30" s="23" t="s">
        <v>10</v>
      </c>
      <c r="N30" s="24" t="s">
        <v>10</v>
      </c>
      <c r="O30" s="25"/>
    </row>
    <row r="31" spans="1:24" x14ac:dyDescent="0.3">
      <c r="A31" s="22"/>
      <c r="B31" s="23"/>
      <c r="C31" s="23"/>
      <c r="D31" s="23"/>
      <c r="E31" s="23"/>
      <c r="F31" s="23"/>
      <c r="G31" s="16"/>
      <c r="H31" s="23"/>
      <c r="I31" s="23"/>
      <c r="J31" s="23" t="s">
        <v>10</v>
      </c>
      <c r="K31" s="23"/>
      <c r="L31" s="23"/>
      <c r="M31" s="23"/>
      <c r="N31" s="24"/>
      <c r="O31" s="25"/>
    </row>
    <row r="32" spans="1:24" x14ac:dyDescent="0.3">
      <c r="A32" s="22"/>
      <c r="B32" s="23"/>
      <c r="C32" s="23"/>
      <c r="D32" s="23"/>
      <c r="E32" s="23"/>
      <c r="F32" s="23"/>
      <c r="G32" s="23"/>
      <c r="H32" s="23"/>
      <c r="I32" s="23"/>
      <c r="J32" s="23"/>
      <c r="K32" s="23"/>
      <c r="L32" s="23"/>
      <c r="M32" s="23"/>
      <c r="N32" s="24"/>
      <c r="O32" s="25"/>
    </row>
    <row r="33" spans="1:18" ht="15" customHeight="1" x14ac:dyDescent="0.3">
      <c r="A33" s="16"/>
      <c r="B33" s="16"/>
      <c r="C33" s="16"/>
      <c r="D33" s="16"/>
      <c r="E33" s="16"/>
      <c r="F33" s="16"/>
      <c r="G33" s="16"/>
      <c r="H33" s="16"/>
      <c r="I33" s="16"/>
      <c r="J33" s="16"/>
      <c r="K33" s="16"/>
      <c r="L33" s="16"/>
      <c r="M33" s="16"/>
      <c r="N33" s="16"/>
    </row>
    <row r="34" spans="1:18" ht="15" customHeight="1" x14ac:dyDescent="0.3">
      <c r="A34" s="16"/>
      <c r="B34" s="16"/>
      <c r="C34" s="16"/>
      <c r="D34" s="16"/>
      <c r="E34" s="16"/>
      <c r="F34" s="16"/>
      <c r="G34" s="16"/>
      <c r="H34" s="16"/>
      <c r="I34" s="16"/>
      <c r="J34" s="16"/>
      <c r="K34" s="16"/>
      <c r="L34" s="16"/>
      <c r="M34" s="16"/>
      <c r="N34" s="16"/>
    </row>
    <row r="35" spans="1:18" x14ac:dyDescent="0.3">
      <c r="A35" s="16"/>
      <c r="B35" s="16"/>
      <c r="C35" s="16"/>
      <c r="D35" s="16"/>
      <c r="E35" s="16"/>
      <c r="F35" s="16"/>
      <c r="G35" s="16"/>
      <c r="H35" s="16"/>
      <c r="I35" s="16"/>
      <c r="J35" s="16"/>
      <c r="K35" s="16"/>
      <c r="L35" s="16"/>
      <c r="M35" s="16"/>
      <c r="N35" s="16"/>
      <c r="R35" s="16" t="s">
        <v>10</v>
      </c>
    </row>
    <row r="36" spans="1:18" ht="15" customHeight="1" x14ac:dyDescent="0.3"/>
    <row r="41" spans="1:18" x14ac:dyDescent="0.3">
      <c r="A41" s="16"/>
      <c r="B41" s="16"/>
      <c r="C41" s="16"/>
      <c r="D41" s="16"/>
      <c r="E41" s="16"/>
      <c r="F41" s="16"/>
      <c r="G41" s="16"/>
      <c r="H41" s="16"/>
      <c r="I41" s="16"/>
      <c r="J41" s="16"/>
      <c r="K41" s="16"/>
      <c r="L41" s="16"/>
      <c r="M41" s="16"/>
      <c r="N41" s="16"/>
    </row>
    <row r="42" spans="1:18" x14ac:dyDescent="0.3">
      <c r="A42" s="16"/>
      <c r="B42" s="16"/>
      <c r="C42" s="16"/>
      <c r="D42" s="16"/>
      <c r="E42" s="16"/>
      <c r="F42" s="16"/>
      <c r="G42" s="16"/>
      <c r="H42" s="16"/>
      <c r="I42" s="16"/>
      <c r="J42" s="16"/>
      <c r="K42" s="16"/>
      <c r="L42" s="16"/>
      <c r="M42" s="16"/>
      <c r="N42" s="16"/>
    </row>
    <row r="43" spans="1:18" x14ac:dyDescent="0.3">
      <c r="A43" s="16"/>
      <c r="B43" s="16"/>
      <c r="C43" s="16"/>
      <c r="D43" s="16"/>
      <c r="E43" s="16"/>
      <c r="F43" s="16"/>
      <c r="G43" s="16"/>
      <c r="H43" s="16"/>
      <c r="I43" s="16"/>
      <c r="J43" s="16"/>
      <c r="K43" s="16"/>
      <c r="L43" s="16"/>
      <c r="M43" s="16"/>
      <c r="N43" s="16"/>
    </row>
    <row r="44" spans="1:18" x14ac:dyDescent="0.3">
      <c r="A44" s="16"/>
      <c r="B44" s="16"/>
      <c r="C44" s="16"/>
      <c r="D44" s="16"/>
      <c r="E44" s="16"/>
      <c r="F44" s="16"/>
      <c r="G44" s="16"/>
      <c r="H44" s="16"/>
      <c r="I44" s="16"/>
      <c r="J44" s="16"/>
      <c r="K44" s="16"/>
      <c r="L44" s="16"/>
      <c r="M44" s="16"/>
      <c r="N44" s="16"/>
    </row>
    <row r="45" spans="1:18" x14ac:dyDescent="0.3">
      <c r="A45" s="16"/>
      <c r="B45" s="16"/>
      <c r="C45" s="16"/>
      <c r="D45" s="16"/>
      <c r="E45" s="16"/>
      <c r="F45" s="16"/>
      <c r="G45" s="16"/>
      <c r="H45" s="16"/>
      <c r="I45" s="16"/>
      <c r="J45" s="16"/>
      <c r="K45" s="16"/>
      <c r="L45" s="16"/>
      <c r="M45" s="16"/>
      <c r="N45" s="16"/>
    </row>
    <row r="46" spans="1:18" x14ac:dyDescent="0.3">
      <c r="A46" s="16"/>
      <c r="B46" s="16"/>
      <c r="C46" s="16"/>
      <c r="D46" s="16"/>
      <c r="E46" s="16"/>
      <c r="F46" s="16"/>
      <c r="G46" s="16"/>
      <c r="H46" s="16"/>
      <c r="I46" s="16"/>
      <c r="J46" s="16"/>
      <c r="K46" s="16"/>
      <c r="L46" s="16"/>
      <c r="M46" s="16"/>
      <c r="N46" s="16"/>
    </row>
    <row r="47" spans="1:18" x14ac:dyDescent="0.3">
      <c r="A47" s="16"/>
      <c r="B47" s="16"/>
      <c r="C47" s="16"/>
      <c r="D47" s="16"/>
      <c r="E47" s="16"/>
      <c r="F47" s="16"/>
      <c r="G47" s="16"/>
      <c r="H47" s="16"/>
      <c r="I47" s="16"/>
      <c r="J47" s="16"/>
      <c r="K47" s="16"/>
      <c r="L47" s="16"/>
      <c r="M47" s="16"/>
      <c r="N47" s="16"/>
    </row>
    <row r="48" spans="1:18" x14ac:dyDescent="0.3">
      <c r="A48" s="16"/>
      <c r="B48" s="16"/>
      <c r="C48" s="16"/>
      <c r="D48" s="16"/>
      <c r="E48" s="16"/>
      <c r="F48" s="16"/>
      <c r="G48" s="16"/>
      <c r="H48" s="16"/>
      <c r="I48" s="16"/>
      <c r="J48" s="16"/>
      <c r="K48" s="16"/>
      <c r="L48" s="16"/>
      <c r="M48" s="16"/>
      <c r="N48" s="16"/>
    </row>
    <row r="49" spans="1:14" x14ac:dyDescent="0.3">
      <c r="A49" s="16"/>
      <c r="B49" s="16"/>
      <c r="C49" s="16"/>
      <c r="D49" s="16"/>
      <c r="E49" s="16"/>
      <c r="F49" s="16"/>
      <c r="G49" s="16"/>
      <c r="H49" s="16"/>
      <c r="I49" s="16"/>
      <c r="J49" s="16"/>
      <c r="K49" s="16"/>
      <c r="L49" s="16"/>
      <c r="M49" s="16"/>
      <c r="N49" s="16"/>
    </row>
    <row r="50" spans="1:14" x14ac:dyDescent="0.3">
      <c r="A50" s="16"/>
      <c r="B50" s="16"/>
      <c r="C50" s="16"/>
      <c r="D50" s="16"/>
      <c r="E50" s="16"/>
      <c r="F50" s="16"/>
      <c r="G50" s="16"/>
      <c r="H50" s="16"/>
      <c r="I50" s="16"/>
      <c r="J50" s="16"/>
      <c r="K50" s="16"/>
      <c r="L50" s="16"/>
      <c r="M50" s="16"/>
      <c r="N50" s="16"/>
    </row>
    <row r="51" spans="1:14" x14ac:dyDescent="0.3">
      <c r="A51" s="16"/>
      <c r="B51" s="16"/>
      <c r="C51" s="16"/>
      <c r="D51" s="16"/>
      <c r="E51" s="16"/>
      <c r="F51" s="16"/>
      <c r="G51" s="16"/>
      <c r="H51" s="16"/>
      <c r="I51" s="16"/>
      <c r="J51" s="16"/>
      <c r="K51" s="16"/>
      <c r="L51" s="16"/>
      <c r="M51" s="16"/>
      <c r="N51" s="16"/>
    </row>
    <row r="52" spans="1:14" x14ac:dyDescent="0.3">
      <c r="A52" s="16"/>
      <c r="B52" s="16"/>
      <c r="C52" s="16"/>
      <c r="D52" s="16"/>
      <c r="E52" s="16"/>
      <c r="F52" s="16"/>
      <c r="G52" s="16"/>
      <c r="H52" s="16"/>
      <c r="I52" s="16"/>
      <c r="J52" s="16"/>
      <c r="K52" s="16"/>
      <c r="L52" s="16"/>
      <c r="M52" s="16"/>
      <c r="N52" s="16"/>
    </row>
    <row r="53" spans="1:14" x14ac:dyDescent="0.3">
      <c r="A53" s="16"/>
      <c r="B53" s="16"/>
      <c r="C53" s="16"/>
      <c r="D53" s="16"/>
      <c r="E53" s="16"/>
      <c r="F53" s="16"/>
      <c r="G53" s="16"/>
      <c r="H53" s="16"/>
      <c r="I53" s="16"/>
      <c r="J53" s="16"/>
      <c r="K53" s="16"/>
      <c r="L53" s="16"/>
      <c r="M53" s="16"/>
      <c r="N53" s="16"/>
    </row>
    <row r="54" spans="1:14" x14ac:dyDescent="0.3">
      <c r="A54" s="16"/>
      <c r="B54" s="16"/>
      <c r="C54" s="16"/>
      <c r="D54" s="16"/>
      <c r="E54" s="16"/>
      <c r="F54" s="16"/>
      <c r="G54" s="16"/>
      <c r="H54" s="16"/>
      <c r="I54" s="16"/>
      <c r="J54" s="16"/>
      <c r="K54" s="16"/>
      <c r="L54" s="16"/>
      <c r="M54" s="16"/>
      <c r="N54" s="16"/>
    </row>
    <row r="55" spans="1:14" x14ac:dyDescent="0.3">
      <c r="A55" s="16"/>
      <c r="B55" s="16"/>
      <c r="C55" s="16"/>
      <c r="D55" s="16"/>
      <c r="E55" s="16"/>
      <c r="F55" s="16"/>
      <c r="G55" s="16"/>
      <c r="H55" s="16"/>
      <c r="I55" s="16"/>
      <c r="J55" s="16"/>
      <c r="K55" s="16"/>
      <c r="L55" s="16"/>
      <c r="M55" s="16"/>
      <c r="N55" s="16"/>
    </row>
    <row r="56" spans="1:14" x14ac:dyDescent="0.3">
      <c r="A56" s="16"/>
      <c r="B56" s="16"/>
      <c r="C56" s="16"/>
      <c r="D56" s="16"/>
      <c r="E56" s="16"/>
      <c r="F56" s="16"/>
      <c r="G56" s="16"/>
      <c r="H56" s="16"/>
      <c r="I56" s="16"/>
      <c r="J56" s="16"/>
      <c r="K56" s="16"/>
      <c r="L56" s="16"/>
      <c r="M56" s="16"/>
      <c r="N56" s="16"/>
    </row>
    <row r="57" spans="1:14" x14ac:dyDescent="0.3">
      <c r="A57" s="16"/>
      <c r="B57" s="16"/>
      <c r="C57" s="16"/>
      <c r="D57" s="16"/>
      <c r="E57" s="16"/>
      <c r="F57" s="16"/>
      <c r="G57" s="16"/>
      <c r="H57" s="16"/>
      <c r="I57" s="16"/>
      <c r="J57" s="16"/>
      <c r="K57" s="16"/>
      <c r="L57" s="16"/>
      <c r="M57" s="16"/>
      <c r="N57" s="16"/>
    </row>
    <row r="58" spans="1:14" x14ac:dyDescent="0.3">
      <c r="A58" s="16"/>
      <c r="B58" s="16"/>
      <c r="C58" s="16"/>
      <c r="D58" s="16"/>
      <c r="E58" s="16"/>
      <c r="F58" s="16"/>
      <c r="G58" s="16"/>
      <c r="H58" s="16"/>
      <c r="I58" s="16"/>
      <c r="J58" s="16"/>
      <c r="K58" s="16"/>
      <c r="L58" s="16"/>
      <c r="M58" s="16"/>
      <c r="N58" s="16"/>
    </row>
    <row r="59" spans="1:14" x14ac:dyDescent="0.3">
      <c r="A59" s="16"/>
      <c r="B59" s="16"/>
      <c r="C59" s="16"/>
      <c r="D59" s="16"/>
      <c r="E59" s="16"/>
      <c r="F59" s="16"/>
      <c r="G59" s="16"/>
      <c r="H59" s="16"/>
      <c r="I59" s="16"/>
      <c r="J59" s="16"/>
      <c r="K59" s="16"/>
      <c r="L59" s="16"/>
      <c r="M59" s="16"/>
      <c r="N59" s="16"/>
    </row>
    <row r="60" spans="1:14" x14ac:dyDescent="0.3">
      <c r="A60" s="16"/>
      <c r="B60" s="16"/>
      <c r="C60" s="16"/>
      <c r="D60" s="16"/>
      <c r="E60" s="16"/>
      <c r="F60" s="16"/>
      <c r="G60" s="16"/>
      <c r="H60" s="16"/>
      <c r="I60" s="16"/>
      <c r="J60" s="16"/>
      <c r="K60" s="16"/>
      <c r="L60" s="16"/>
      <c r="M60" s="16"/>
      <c r="N60" s="16"/>
    </row>
    <row r="61" spans="1:14" x14ac:dyDescent="0.3">
      <c r="A61" s="16"/>
      <c r="B61" s="16"/>
      <c r="C61" s="16"/>
      <c r="D61" s="16"/>
      <c r="E61" s="16"/>
      <c r="F61" s="16"/>
      <c r="G61" s="16"/>
      <c r="H61" s="16"/>
      <c r="I61" s="16"/>
      <c r="J61" s="16"/>
      <c r="K61" s="16"/>
      <c r="L61" s="16"/>
      <c r="M61" s="16"/>
      <c r="N61" s="16"/>
    </row>
  </sheetData>
  <mergeCells count="42">
    <mergeCell ref="J17:M17"/>
    <mergeCell ref="N17:O17"/>
    <mergeCell ref="A22:O23"/>
    <mergeCell ref="O25:O26"/>
    <mergeCell ref="A14:E14"/>
    <mergeCell ref="F14:I14"/>
    <mergeCell ref="J14:M14"/>
    <mergeCell ref="N14:O14"/>
    <mergeCell ref="B25:B26"/>
    <mergeCell ref="C25:N25"/>
    <mergeCell ref="A15:E15"/>
    <mergeCell ref="F15:I15"/>
    <mergeCell ref="J15:M15"/>
    <mergeCell ref="N15:O15"/>
    <mergeCell ref="A16:E16"/>
    <mergeCell ref="F16:I16"/>
    <mergeCell ref="J16:M16"/>
    <mergeCell ref="N16:O16"/>
    <mergeCell ref="A17:E17"/>
    <mergeCell ref="F17:I17"/>
    <mergeCell ref="N10:O10"/>
    <mergeCell ref="A11:E11"/>
    <mergeCell ref="A13:E13"/>
    <mergeCell ref="F13:I13"/>
    <mergeCell ref="J13:M13"/>
    <mergeCell ref="N13:O13"/>
    <mergeCell ref="A12:E12"/>
    <mergeCell ref="F12:I12"/>
    <mergeCell ref="J12:M12"/>
    <mergeCell ref="N12:O12"/>
    <mergeCell ref="N11:O11"/>
    <mergeCell ref="J11:M11"/>
    <mergeCell ref="F11:I11"/>
    <mergeCell ref="A10:E10"/>
    <mergeCell ref="F10:I10"/>
    <mergeCell ref="J10:M10"/>
    <mergeCell ref="A5:O6"/>
    <mergeCell ref="F8:I9"/>
    <mergeCell ref="J8:M8"/>
    <mergeCell ref="N8:O8"/>
    <mergeCell ref="J9:M9"/>
    <mergeCell ref="N9:O9"/>
  </mergeCells>
  <printOptions verticalCentered="1"/>
  <pageMargins left="0.70866141732283472" right="0.51181102362204722" top="0.59055118110236227" bottom="0.59055118110236227" header="0.31496062992125984" footer="0"/>
  <pageSetup paperSize="9" orientation="landscape" r:id="rId1"/>
  <headerFooter>
    <oddFooter>&amp;LMånedstallene er foreløbige.&amp;RSide 14&amp;CTal på udlændingeområdet pr. 30.09.2019</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9"/>
  <dimension ref="A1:AA40"/>
  <sheetViews>
    <sheetView view="pageLayout" topLeftCell="A3" zoomScaleNormal="100" workbookViewId="0">
      <selection activeCell="Q21" sqref="Q21"/>
    </sheetView>
  </sheetViews>
  <sheetFormatPr defaultRowHeight="14.4" x14ac:dyDescent="0.3"/>
  <cols>
    <col min="1" max="1" width="24" customWidth="1"/>
    <col min="2" max="13" width="7.6640625" customWidth="1"/>
    <col min="14" max="14" width="7.88671875" customWidth="1"/>
    <col min="15" max="15" width="12.44140625" customWidth="1"/>
    <col min="16" max="16" width="2.88671875" customWidth="1"/>
  </cols>
  <sheetData>
    <row r="1" spans="1:27" x14ac:dyDescent="0.3">
      <c r="A1" s="16"/>
      <c r="B1" s="16"/>
      <c r="C1" s="16"/>
      <c r="D1" s="16"/>
      <c r="E1" s="16"/>
      <c r="F1" s="16"/>
      <c r="G1" s="16"/>
      <c r="H1" s="16"/>
      <c r="I1" s="16"/>
      <c r="J1" s="16"/>
      <c r="K1" s="16"/>
      <c r="L1" s="16"/>
      <c r="M1" s="16"/>
      <c r="N1" s="16"/>
      <c r="O1" s="16"/>
      <c r="P1" s="16"/>
      <c r="Q1" s="16"/>
      <c r="R1" s="16"/>
      <c r="S1" s="16"/>
      <c r="T1" s="16"/>
      <c r="U1" s="16"/>
      <c r="V1" s="16"/>
      <c r="W1" s="16"/>
      <c r="X1" s="16"/>
      <c r="Y1" s="16"/>
      <c r="Z1" s="16"/>
      <c r="AA1" s="16"/>
    </row>
    <row r="2" spans="1:27" x14ac:dyDescent="0.3">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x14ac:dyDescent="0.3">
      <c r="A3" s="16"/>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7" ht="11.25" customHeight="1" x14ac:dyDescent="0.3">
      <c r="A4" s="16"/>
      <c r="B4" s="16"/>
      <c r="C4" s="16"/>
      <c r="D4" s="16"/>
      <c r="E4" s="16"/>
      <c r="F4" s="16"/>
      <c r="G4" s="16"/>
      <c r="H4" s="16"/>
      <c r="I4" s="16"/>
      <c r="J4" s="16"/>
      <c r="K4" s="16"/>
      <c r="L4" s="16"/>
      <c r="M4" s="16"/>
      <c r="N4" s="16"/>
      <c r="O4" s="16"/>
      <c r="P4" s="16"/>
      <c r="Q4" s="16"/>
      <c r="R4" s="16"/>
      <c r="S4" s="16"/>
      <c r="T4" s="16"/>
      <c r="U4" s="16"/>
      <c r="V4" s="16"/>
      <c r="W4" s="16"/>
      <c r="X4" s="16"/>
      <c r="Y4" s="16"/>
      <c r="Z4" s="16"/>
      <c r="AA4" s="16"/>
    </row>
    <row r="5" spans="1:27" ht="15" customHeight="1" x14ac:dyDescent="0.3">
      <c r="A5" s="1266" t="s">
        <v>286</v>
      </c>
      <c r="B5" s="1266"/>
      <c r="C5" s="1266"/>
      <c r="D5" s="1266"/>
      <c r="E5" s="1266"/>
      <c r="F5" s="1266"/>
      <c r="G5" s="1266"/>
      <c r="H5" s="1266"/>
      <c r="I5" s="1266"/>
      <c r="J5" s="1266"/>
      <c r="K5" s="1266"/>
      <c r="L5" s="1266"/>
      <c r="M5" s="1266"/>
      <c r="N5" s="1266"/>
      <c r="O5" s="1266"/>
      <c r="P5" s="16"/>
      <c r="Q5" s="16"/>
      <c r="R5" s="16"/>
      <c r="S5" s="16"/>
      <c r="T5" s="16"/>
      <c r="U5" s="16"/>
      <c r="V5" s="16"/>
      <c r="W5" s="16"/>
      <c r="X5" s="16"/>
      <c r="Y5" s="16"/>
      <c r="Z5" s="16"/>
      <c r="AA5" s="16"/>
    </row>
    <row r="6" spans="1:27" ht="15" customHeight="1" x14ac:dyDescent="0.3">
      <c r="A6" s="1266"/>
      <c r="B6" s="1266"/>
      <c r="C6" s="1266"/>
      <c r="D6" s="1266"/>
      <c r="E6" s="1266"/>
      <c r="F6" s="1266"/>
      <c r="G6" s="1266"/>
      <c r="H6" s="1266"/>
      <c r="I6" s="1266"/>
      <c r="J6" s="1266"/>
      <c r="K6" s="1266"/>
      <c r="L6" s="1266"/>
      <c r="M6" s="1266"/>
      <c r="N6" s="1266"/>
      <c r="O6" s="1266"/>
      <c r="P6" s="16"/>
      <c r="Q6" s="16"/>
      <c r="R6" s="16"/>
      <c r="S6" s="16"/>
      <c r="T6" s="16"/>
      <c r="U6" s="16"/>
      <c r="V6" s="16"/>
      <c r="W6" s="16"/>
      <c r="X6" s="16"/>
      <c r="Y6" s="16"/>
      <c r="Z6" s="16"/>
      <c r="AA6" s="16"/>
    </row>
    <row r="7" spans="1:27" x14ac:dyDescent="0.3">
      <c r="A7" s="16"/>
      <c r="B7" s="16"/>
      <c r="C7" s="16"/>
      <c r="D7" s="16"/>
      <c r="E7" s="16"/>
      <c r="F7" s="16"/>
      <c r="G7" s="16"/>
      <c r="H7" s="16"/>
      <c r="I7" s="16"/>
      <c r="J7" s="16"/>
      <c r="K7" s="16"/>
      <c r="L7" s="16"/>
      <c r="M7" s="16"/>
      <c r="N7" s="16"/>
      <c r="O7" s="16"/>
      <c r="P7" s="16"/>
      <c r="Q7" s="16"/>
      <c r="R7" s="16"/>
      <c r="S7" s="16"/>
      <c r="T7" s="16"/>
      <c r="U7" s="16"/>
      <c r="V7" s="16"/>
      <c r="W7" s="16"/>
      <c r="X7" s="16"/>
      <c r="Y7" s="16"/>
      <c r="Z7" s="16"/>
      <c r="AA7" s="16"/>
    </row>
    <row r="8" spans="1:27" x14ac:dyDescent="0.3">
      <c r="A8" s="16"/>
      <c r="B8" s="16"/>
      <c r="C8" s="16"/>
      <c r="D8" s="16"/>
      <c r="E8" s="16"/>
      <c r="F8" s="16"/>
      <c r="G8" s="16"/>
      <c r="H8" s="16"/>
      <c r="I8" s="16"/>
      <c r="J8" s="16"/>
      <c r="K8" s="16"/>
      <c r="L8" s="16"/>
      <c r="M8" s="16"/>
      <c r="N8" s="16"/>
      <c r="O8" s="16"/>
      <c r="P8" s="16"/>
      <c r="Q8" s="16"/>
      <c r="R8" s="16"/>
      <c r="S8" s="16"/>
      <c r="T8" s="16"/>
      <c r="U8" s="16"/>
      <c r="V8" s="16"/>
      <c r="W8" s="16"/>
      <c r="X8" s="16"/>
      <c r="Y8" s="16"/>
      <c r="Z8" s="16"/>
      <c r="AA8" s="16"/>
    </row>
    <row r="9" spans="1:27" x14ac:dyDescent="0.3">
      <c r="A9" s="16"/>
      <c r="B9" s="16"/>
      <c r="C9" s="16"/>
      <c r="D9" s="16"/>
      <c r="E9" s="16"/>
      <c r="F9" s="16"/>
      <c r="G9" s="16"/>
      <c r="H9" s="16"/>
      <c r="I9" s="16"/>
      <c r="J9" s="16"/>
      <c r="K9" s="16"/>
      <c r="L9" s="16"/>
      <c r="M9" s="16"/>
      <c r="N9" s="16"/>
      <c r="O9" s="16"/>
      <c r="P9" s="16"/>
      <c r="Q9" s="16"/>
      <c r="R9" s="16"/>
      <c r="S9" s="16"/>
      <c r="T9" s="16"/>
      <c r="U9" s="16"/>
      <c r="V9" s="16"/>
      <c r="W9" s="16"/>
      <c r="X9" s="16"/>
      <c r="Y9" s="16"/>
      <c r="Z9" s="16"/>
      <c r="AA9" s="16"/>
    </row>
    <row r="10" spans="1:27" x14ac:dyDescent="0.3">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row>
    <row r="11" spans="1:27" x14ac:dyDescent="0.3">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row>
    <row r="12" spans="1:27" x14ac:dyDescent="0.3">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row>
    <row r="13" spans="1:27" x14ac:dyDescent="0.3">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row>
    <row r="14" spans="1:27" x14ac:dyDescent="0.3">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row>
    <row r="15" spans="1:27" x14ac:dyDescent="0.3">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row>
    <row r="16" spans="1:27" x14ac:dyDescent="0.3">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row>
    <row r="17" spans="1:27" x14ac:dyDescent="0.3">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row>
    <row r="18" spans="1:27" x14ac:dyDescent="0.3">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row>
    <row r="19" spans="1:27" x14ac:dyDescent="0.3">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row>
    <row r="20" spans="1:27" ht="15" x14ac:dyDescent="0.25">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row>
    <row r="21" spans="1:27" ht="15" x14ac:dyDescent="0.2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27" ht="15" x14ac:dyDescent="0.2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row>
    <row r="23" spans="1:27" ht="15" x14ac:dyDescent="0.25">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row>
    <row r="24" spans="1:27" ht="15" x14ac:dyDescent="0.2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row>
    <row r="25" spans="1:27" ht="15" x14ac:dyDescent="0.2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row>
    <row r="26" spans="1:27" ht="15" x14ac:dyDescent="0.2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row>
    <row r="27" spans="1:27" x14ac:dyDescent="0.3">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row>
    <row r="28" spans="1:27" x14ac:dyDescent="0.3">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row>
    <row r="29" spans="1:27" x14ac:dyDescent="0.3">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row>
    <row r="30" spans="1:27" x14ac:dyDescent="0.3">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row>
    <row r="31" spans="1:27" x14ac:dyDescent="0.3">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row>
    <row r="32" spans="1:27" x14ac:dyDescent="0.3">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row>
    <row r="33" spans="1:27" x14ac:dyDescent="0.3">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row>
    <row r="34" spans="1:27" x14ac:dyDescent="0.3">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row>
    <row r="35" spans="1:27" ht="16.5" customHeight="1" x14ac:dyDescent="0.3">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row>
    <row r="36" spans="1:27" x14ac:dyDescent="0.3">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row>
    <row r="37" spans="1:27" x14ac:dyDescent="0.3">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row>
    <row r="38" spans="1:27" x14ac:dyDescent="0.3">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row>
    <row r="39" spans="1:27" x14ac:dyDescent="0.3">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row>
    <row r="40" spans="1:27" x14ac:dyDescent="0.3">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row>
  </sheetData>
  <mergeCells count="1">
    <mergeCell ref="A5:O6"/>
  </mergeCells>
  <printOptions verticalCentered="1"/>
  <pageMargins left="0.51181102362204722" right="0.23622047244094491" top="0.39370078740157483" bottom="0.59055118110236227" header="0.31496062992125984" footer="0.31496062992125984"/>
  <pageSetup paperSize="9" orientation="landscape" r:id="rId1"/>
  <headerFooter>
    <oddFooter>&amp;RSide 15&amp;CTal på udlændingeområdet pr. 30.09.2019</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0"/>
  <dimension ref="A1:AD46"/>
  <sheetViews>
    <sheetView showWhiteSpace="0" view="pageLayout" topLeftCell="A6" zoomScaleNormal="110" workbookViewId="0">
      <selection activeCell="T31" sqref="T31"/>
    </sheetView>
  </sheetViews>
  <sheetFormatPr defaultRowHeight="14.4" x14ac:dyDescent="0.3"/>
  <cols>
    <col min="4" max="4" width="12.5546875" customWidth="1"/>
    <col min="5" max="16" width="6.109375" customWidth="1"/>
    <col min="17" max="17" width="12.5546875" customWidth="1"/>
  </cols>
  <sheetData>
    <row r="1" spans="1:30" x14ac:dyDescent="0.3">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row>
    <row r="2" spans="1:30" x14ac:dyDescent="0.3">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row>
    <row r="3" spans="1:30" x14ac:dyDescent="0.3">
      <c r="A3" s="16"/>
      <c r="B3" s="16"/>
      <c r="C3" s="16"/>
      <c r="D3" s="16"/>
      <c r="E3" s="16"/>
      <c r="F3" s="16"/>
      <c r="G3" s="16"/>
      <c r="H3" s="16"/>
      <c r="I3" s="16" t="s">
        <v>10</v>
      </c>
      <c r="J3" s="16"/>
      <c r="K3" s="16"/>
      <c r="L3" s="16"/>
      <c r="M3" s="16"/>
      <c r="N3" s="16"/>
      <c r="O3" s="16"/>
      <c r="P3" s="16"/>
      <c r="Q3" s="16"/>
      <c r="R3" s="16"/>
      <c r="S3" s="16"/>
      <c r="T3" s="16"/>
      <c r="U3" s="16"/>
      <c r="V3" s="16"/>
      <c r="W3" s="16"/>
      <c r="X3" s="16"/>
      <c r="Y3" s="16"/>
      <c r="Z3" s="16"/>
      <c r="AA3" s="16"/>
      <c r="AB3" s="16"/>
      <c r="AC3" s="16"/>
    </row>
    <row r="4" spans="1:30" ht="8.25" customHeight="1" x14ac:dyDescent="0.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row>
    <row r="5" spans="1:30" ht="11.25" customHeight="1" x14ac:dyDescent="0.3">
      <c r="A5" s="1271" t="s">
        <v>287</v>
      </c>
      <c r="B5" s="1271"/>
      <c r="C5" s="1271"/>
      <c r="D5" s="1271"/>
      <c r="E5" s="1271"/>
      <c r="F5" s="1271"/>
      <c r="G5" s="1271"/>
      <c r="H5" s="1271"/>
      <c r="I5" s="1271"/>
      <c r="J5" s="1271"/>
      <c r="K5" s="1271"/>
      <c r="L5" s="1271"/>
      <c r="M5" s="1271"/>
      <c r="N5" s="1271"/>
      <c r="O5" s="1271"/>
      <c r="P5" s="1271"/>
      <c r="Q5" s="1271"/>
      <c r="R5" s="16"/>
      <c r="S5" s="16"/>
      <c r="T5" s="16"/>
      <c r="U5" s="16"/>
      <c r="V5" s="16"/>
      <c r="W5" s="16"/>
      <c r="X5" s="16"/>
      <c r="Y5" s="16"/>
      <c r="Z5" s="16"/>
      <c r="AA5" s="16"/>
      <c r="AB5" s="16"/>
      <c r="AC5" s="16"/>
    </row>
    <row r="6" spans="1:30" ht="11.25" customHeight="1" x14ac:dyDescent="0.3">
      <c r="A6" s="1272"/>
      <c r="B6" s="1272"/>
      <c r="C6" s="1272"/>
      <c r="D6" s="1272"/>
      <c r="E6" s="1272"/>
      <c r="F6" s="1272"/>
      <c r="G6" s="1272"/>
      <c r="H6" s="1272"/>
      <c r="I6" s="1272"/>
      <c r="J6" s="1272"/>
      <c r="K6" s="1272"/>
      <c r="L6" s="1272"/>
      <c r="M6" s="1272"/>
      <c r="N6" s="1272"/>
      <c r="O6" s="1272"/>
      <c r="P6" s="1272"/>
      <c r="Q6" s="1272"/>
      <c r="R6" s="16"/>
      <c r="S6" s="16"/>
      <c r="T6" s="16"/>
      <c r="U6" s="16"/>
      <c r="V6" s="16"/>
      <c r="W6" s="16"/>
      <c r="X6" s="16"/>
      <c r="Y6" s="16"/>
      <c r="Z6" s="16"/>
      <c r="AA6" s="16"/>
      <c r="AB6" s="16"/>
      <c r="AC6" s="16"/>
    </row>
    <row r="7" spans="1:30" ht="3" customHeight="1" x14ac:dyDescent="0.3">
      <c r="A7" s="1273"/>
      <c r="B7" s="1273"/>
      <c r="C7" s="1273"/>
      <c r="D7" s="1273"/>
      <c r="E7" s="1273"/>
      <c r="F7" s="1273"/>
      <c r="G7" s="1273"/>
      <c r="H7" s="1273"/>
      <c r="I7" s="1273"/>
      <c r="J7" s="1273"/>
      <c r="K7" s="1273"/>
      <c r="L7" s="1273"/>
      <c r="M7" s="1273"/>
      <c r="N7" s="1273"/>
      <c r="O7" s="1273"/>
      <c r="P7" s="1273"/>
      <c r="Q7" s="1273"/>
      <c r="R7" s="16"/>
      <c r="S7" s="16"/>
      <c r="T7" s="16"/>
      <c r="U7" s="16"/>
      <c r="V7" s="16"/>
      <c r="W7" s="16"/>
      <c r="X7" s="16"/>
      <c r="Y7" s="16"/>
      <c r="Z7" s="16"/>
      <c r="AA7" s="16"/>
      <c r="AB7" s="16"/>
      <c r="AC7" s="16"/>
    </row>
    <row r="8" spans="1:30" ht="15" customHeight="1" x14ac:dyDescent="0.3">
      <c r="A8" s="1274" t="s">
        <v>0</v>
      </c>
      <c r="B8" s="1274"/>
      <c r="C8" s="1275"/>
      <c r="D8" s="1163" t="s">
        <v>338</v>
      </c>
      <c r="E8" s="1200">
        <v>2019</v>
      </c>
      <c r="F8" s="1201"/>
      <c r="G8" s="1201"/>
      <c r="H8" s="1201"/>
      <c r="I8" s="1201"/>
      <c r="J8" s="1201"/>
      <c r="K8" s="1201"/>
      <c r="L8" s="1201"/>
      <c r="M8" s="1201"/>
      <c r="N8" s="1201"/>
      <c r="O8" s="1201"/>
      <c r="P8" s="1277"/>
      <c r="Q8" s="279">
        <v>2019</v>
      </c>
      <c r="R8" s="16"/>
      <c r="S8" s="16"/>
      <c r="T8" s="16"/>
      <c r="U8" s="16"/>
      <c r="V8" s="16"/>
      <c r="W8" s="16"/>
      <c r="X8" s="16"/>
      <c r="Y8" s="16"/>
      <c r="Z8" s="16"/>
      <c r="AA8" s="16"/>
      <c r="AB8" s="16"/>
      <c r="AC8" s="16"/>
    </row>
    <row r="9" spans="1:30" ht="24.75" customHeight="1" x14ac:dyDescent="0.3">
      <c r="A9" s="111" t="s">
        <v>1</v>
      </c>
      <c r="B9" s="111"/>
      <c r="C9" s="111"/>
      <c r="D9" s="1276"/>
      <c r="E9" s="314" t="s">
        <v>72</v>
      </c>
      <c r="F9" s="221" t="s">
        <v>63</v>
      </c>
      <c r="G9" s="315" t="s">
        <v>64</v>
      </c>
      <c r="H9" s="221" t="s">
        <v>65</v>
      </c>
      <c r="I9" s="315" t="s">
        <v>57</v>
      </c>
      <c r="J9" s="221" t="s">
        <v>66</v>
      </c>
      <c r="K9" s="315" t="s">
        <v>67</v>
      </c>
      <c r="L9" s="221" t="s">
        <v>68</v>
      </c>
      <c r="M9" s="315" t="s">
        <v>69</v>
      </c>
      <c r="N9" s="221" t="s">
        <v>70</v>
      </c>
      <c r="O9" s="221" t="s">
        <v>71</v>
      </c>
      <c r="P9" s="316" t="s">
        <v>61</v>
      </c>
      <c r="Q9" s="280" t="str">
        <f>"i alt
pr."&amp;" "&amp;Forside!Q1&amp;""</f>
        <v>i alt
pr. 30.09.2019</v>
      </c>
      <c r="R9" s="16"/>
      <c r="S9" s="16"/>
      <c r="T9" s="16"/>
      <c r="U9" s="16"/>
      <c r="V9" s="16"/>
      <c r="W9" s="16"/>
      <c r="X9" s="16"/>
      <c r="Y9" s="16"/>
      <c r="Z9" s="16"/>
      <c r="AA9" s="16"/>
      <c r="AB9" s="16"/>
      <c r="AC9" s="16"/>
      <c r="AD9" s="16"/>
    </row>
    <row r="10" spans="1:30" ht="12.75" customHeight="1" x14ac:dyDescent="0.25">
      <c r="A10" s="1269" t="s">
        <v>132</v>
      </c>
      <c r="B10" s="1269"/>
      <c r="C10" s="1270"/>
      <c r="D10" s="911">
        <v>225</v>
      </c>
      <c r="E10" s="920">
        <v>7</v>
      </c>
      <c r="F10" s="366">
        <v>21</v>
      </c>
      <c r="G10" s="358">
        <v>24</v>
      </c>
      <c r="H10" s="365">
        <v>10</v>
      </c>
      <c r="I10" s="358">
        <v>28</v>
      </c>
      <c r="J10" s="365">
        <v>22</v>
      </c>
      <c r="K10" s="358">
        <v>18</v>
      </c>
      <c r="L10" s="365">
        <v>22</v>
      </c>
      <c r="M10" s="921">
        <v>22</v>
      </c>
      <c r="N10" s="922"/>
      <c r="O10" s="923"/>
      <c r="P10" s="924"/>
      <c r="Q10" s="793">
        <f>SUM(E10:P10)</f>
        <v>174</v>
      </c>
      <c r="R10" s="16"/>
      <c r="S10" s="16"/>
      <c r="T10" s="16"/>
      <c r="U10" s="16"/>
      <c r="V10" s="16"/>
      <c r="W10" s="16"/>
      <c r="X10" s="16"/>
      <c r="Y10" s="16"/>
      <c r="Z10" s="16"/>
      <c r="AA10" s="16"/>
      <c r="AB10" s="16"/>
      <c r="AC10" s="16"/>
      <c r="AD10" s="16"/>
    </row>
    <row r="11" spans="1:30" ht="12.75" customHeight="1" x14ac:dyDescent="0.3">
      <c r="A11" s="1267" t="s">
        <v>94</v>
      </c>
      <c r="B11" s="1267"/>
      <c r="C11" s="1268"/>
      <c r="D11" s="912">
        <v>1902</v>
      </c>
      <c r="E11" s="920">
        <v>144</v>
      </c>
      <c r="F11" s="366">
        <v>133</v>
      </c>
      <c r="G11" s="358">
        <v>130</v>
      </c>
      <c r="H11" s="365">
        <v>89</v>
      </c>
      <c r="I11" s="358">
        <v>131</v>
      </c>
      <c r="J11" s="365">
        <v>128</v>
      </c>
      <c r="K11" s="358">
        <v>130</v>
      </c>
      <c r="L11" s="365">
        <v>113</v>
      </c>
      <c r="M11" s="286">
        <v>157</v>
      </c>
      <c r="N11" s="603"/>
      <c r="O11" s="805"/>
      <c r="P11" s="201"/>
      <c r="Q11" s="794">
        <f>SUM(E11:P11)</f>
        <v>1155</v>
      </c>
      <c r="R11" s="16"/>
      <c r="S11" s="16"/>
      <c r="T11" s="16"/>
      <c r="U11" s="16"/>
      <c r="V11" s="16"/>
      <c r="W11" s="16"/>
      <c r="X11" s="16"/>
      <c r="Y11" s="16"/>
      <c r="Z11" s="16"/>
      <c r="AA11" s="16"/>
      <c r="AB11" s="16"/>
      <c r="AC11" s="16"/>
      <c r="AD11" s="16"/>
    </row>
    <row r="12" spans="1:30" ht="12.75" customHeight="1" x14ac:dyDescent="0.25">
      <c r="A12" s="1278" t="s">
        <v>133</v>
      </c>
      <c r="B12" s="1278"/>
      <c r="C12" s="1279"/>
      <c r="D12" s="825">
        <v>651</v>
      </c>
      <c r="E12" s="925">
        <v>91</v>
      </c>
      <c r="F12" s="366">
        <v>47</v>
      </c>
      <c r="G12" s="360">
        <v>58</v>
      </c>
      <c r="H12" s="366">
        <v>33</v>
      </c>
      <c r="I12" s="360">
        <v>87</v>
      </c>
      <c r="J12" s="366">
        <v>48</v>
      </c>
      <c r="K12" s="360">
        <v>60</v>
      </c>
      <c r="L12" s="366">
        <v>66</v>
      </c>
      <c r="M12" s="288">
        <v>114</v>
      </c>
      <c r="N12" s="603"/>
      <c r="O12" s="805"/>
      <c r="P12" s="926"/>
      <c r="Q12" s="795">
        <f>SUM(E12:P12)</f>
        <v>604</v>
      </c>
      <c r="R12" s="16"/>
      <c r="S12" s="16"/>
      <c r="T12" s="16"/>
      <c r="U12" s="16"/>
      <c r="V12" s="16"/>
      <c r="W12" s="16"/>
      <c r="X12" s="16"/>
      <c r="Y12" s="16"/>
      <c r="Z12" s="16"/>
      <c r="AA12" s="16"/>
      <c r="AB12" s="16"/>
      <c r="AC12" s="16"/>
      <c r="AD12" s="16"/>
    </row>
    <row r="13" spans="1:30" ht="12.75" customHeight="1" x14ac:dyDescent="0.25">
      <c r="A13" s="368" t="s">
        <v>2</v>
      </c>
      <c r="B13" s="369"/>
      <c r="C13" s="370"/>
      <c r="D13" s="940">
        <f t="shared" ref="D13:M13" si="0">SUM(D10:D12)</f>
        <v>2778</v>
      </c>
      <c r="E13" s="928">
        <f t="shared" si="0"/>
        <v>242</v>
      </c>
      <c r="F13" s="928">
        <f t="shared" si="0"/>
        <v>201</v>
      </c>
      <c r="G13" s="928">
        <f t="shared" si="0"/>
        <v>212</v>
      </c>
      <c r="H13" s="928">
        <f t="shared" si="0"/>
        <v>132</v>
      </c>
      <c r="I13" s="928">
        <f t="shared" si="0"/>
        <v>246</v>
      </c>
      <c r="J13" s="928">
        <f t="shared" si="0"/>
        <v>198</v>
      </c>
      <c r="K13" s="928">
        <f t="shared" si="0"/>
        <v>208</v>
      </c>
      <c r="L13" s="928">
        <f t="shared" si="0"/>
        <v>201</v>
      </c>
      <c r="M13" s="928">
        <f t="shared" si="0"/>
        <v>293</v>
      </c>
      <c r="N13" s="928"/>
      <c r="O13" s="928"/>
      <c r="P13" s="928"/>
      <c r="Q13" s="796">
        <f t="shared" ref="Q13" si="1">SUM(Q10:Q12)</f>
        <v>1933</v>
      </c>
      <c r="R13" s="16"/>
      <c r="S13" s="16"/>
      <c r="T13" s="16"/>
      <c r="U13" s="16"/>
      <c r="V13" s="16"/>
      <c r="W13" s="16"/>
      <c r="X13" s="16"/>
      <c r="Y13" s="16"/>
      <c r="Z13" s="16"/>
      <c r="AA13" s="16"/>
      <c r="AB13" s="16"/>
      <c r="AC13" s="16"/>
      <c r="AD13" s="16"/>
    </row>
    <row r="14" spans="1:30" ht="5.25" customHeight="1" x14ac:dyDescent="0.3">
      <c r="R14" s="16"/>
      <c r="S14" s="16"/>
      <c r="T14" s="16"/>
      <c r="U14" s="16"/>
      <c r="V14" s="16"/>
      <c r="W14" s="16"/>
      <c r="X14" s="16"/>
      <c r="Y14" s="16"/>
      <c r="Z14" s="16"/>
      <c r="AA14" s="16"/>
      <c r="AB14" s="16"/>
      <c r="AC14" s="16"/>
      <c r="AD14" s="16"/>
    </row>
    <row r="15" spans="1:30" ht="11.25" customHeight="1" x14ac:dyDescent="0.3">
      <c r="A15" s="1271" t="s">
        <v>288</v>
      </c>
      <c r="B15" s="1271"/>
      <c r="C15" s="1271"/>
      <c r="D15" s="1271"/>
      <c r="E15" s="1271"/>
      <c r="F15" s="1271"/>
      <c r="G15" s="1271"/>
      <c r="H15" s="1271"/>
      <c r="I15" s="1271"/>
      <c r="J15" s="1271"/>
      <c r="K15" s="1271"/>
      <c r="L15" s="1271"/>
      <c r="M15" s="1271"/>
      <c r="N15" s="1271"/>
      <c r="O15" s="1271"/>
      <c r="P15" s="1271"/>
      <c r="Q15" s="1271"/>
      <c r="R15" s="16" t="s">
        <v>10</v>
      </c>
      <c r="S15" s="16"/>
      <c r="T15" s="16"/>
      <c r="U15" s="16"/>
      <c r="V15" s="16"/>
      <c r="W15" s="16"/>
      <c r="X15" s="16"/>
      <c r="Y15" s="16"/>
      <c r="Z15" s="16"/>
      <c r="AA15" s="16"/>
      <c r="AB15" s="16"/>
      <c r="AC15" s="16"/>
      <c r="AD15" s="16"/>
    </row>
    <row r="16" spans="1:30" ht="11.25" customHeight="1" x14ac:dyDescent="0.3">
      <c r="A16" s="1273"/>
      <c r="B16" s="1273"/>
      <c r="C16" s="1273"/>
      <c r="D16" s="1273"/>
      <c r="E16" s="1273"/>
      <c r="F16" s="1273"/>
      <c r="G16" s="1273"/>
      <c r="H16" s="1273"/>
      <c r="I16" s="1273"/>
      <c r="J16" s="1273"/>
      <c r="K16" s="1273"/>
      <c r="L16" s="1273"/>
      <c r="M16" s="1273"/>
      <c r="N16" s="1273"/>
      <c r="O16" s="1273"/>
      <c r="P16" s="1273"/>
      <c r="Q16" s="1273"/>
      <c r="R16" s="16"/>
      <c r="S16" s="16" t="s">
        <v>10</v>
      </c>
      <c r="T16" s="16"/>
      <c r="U16" s="16"/>
      <c r="V16" s="16"/>
      <c r="W16" s="16"/>
      <c r="X16" s="16"/>
      <c r="Y16" s="16"/>
      <c r="Z16" s="16"/>
      <c r="AA16" s="16"/>
      <c r="AB16" s="16"/>
      <c r="AC16" s="16"/>
      <c r="AD16" s="16"/>
    </row>
    <row r="17" spans="1:30" ht="3" customHeight="1" x14ac:dyDescent="0.3">
      <c r="R17" s="16"/>
      <c r="S17" s="16"/>
      <c r="T17" s="16"/>
      <c r="U17" s="16"/>
      <c r="V17" s="16"/>
      <c r="W17" s="16"/>
      <c r="X17" s="16"/>
      <c r="Y17" s="16"/>
      <c r="Z17" s="16"/>
      <c r="AA17" s="16"/>
      <c r="AB17" s="16"/>
      <c r="AC17" s="16"/>
      <c r="AD17" s="16"/>
    </row>
    <row r="18" spans="1:30" ht="15" customHeight="1" x14ac:dyDescent="0.3">
      <c r="A18" s="1274" t="s">
        <v>0</v>
      </c>
      <c r="B18" s="1274"/>
      <c r="C18" s="1275"/>
      <c r="D18" s="1163" t="s">
        <v>338</v>
      </c>
      <c r="E18" s="1200">
        <v>2019</v>
      </c>
      <c r="F18" s="1201"/>
      <c r="G18" s="1201"/>
      <c r="H18" s="1201"/>
      <c r="I18" s="1201"/>
      <c r="J18" s="1201"/>
      <c r="K18" s="1201"/>
      <c r="L18" s="1201"/>
      <c r="M18" s="1201"/>
      <c r="N18" s="1201"/>
      <c r="O18" s="1201"/>
      <c r="P18" s="1277"/>
      <c r="Q18" s="279">
        <v>2019</v>
      </c>
      <c r="R18" s="16"/>
      <c r="S18" s="16" t="s">
        <v>10</v>
      </c>
      <c r="T18" s="16"/>
      <c r="U18" s="16"/>
      <c r="V18" s="16"/>
      <c r="W18" s="16"/>
      <c r="X18" s="16"/>
      <c r="Y18" s="16"/>
      <c r="Z18" s="16"/>
      <c r="AA18" s="16"/>
      <c r="AB18" s="16"/>
      <c r="AC18" s="16"/>
      <c r="AD18" s="16"/>
    </row>
    <row r="19" spans="1:30" ht="24.75" customHeight="1" x14ac:dyDescent="0.3">
      <c r="A19" s="111" t="s">
        <v>1</v>
      </c>
      <c r="B19" s="111"/>
      <c r="C19" s="111"/>
      <c r="D19" s="1276"/>
      <c r="E19" s="314" t="s">
        <v>72</v>
      </c>
      <c r="F19" s="221" t="s">
        <v>63</v>
      </c>
      <c r="G19" s="315" t="s">
        <v>64</v>
      </c>
      <c r="H19" s="221" t="s">
        <v>65</v>
      </c>
      <c r="I19" s="315" t="s">
        <v>57</v>
      </c>
      <c r="J19" s="221" t="s">
        <v>66</v>
      </c>
      <c r="K19" s="315" t="s">
        <v>67</v>
      </c>
      <c r="L19" s="221" t="s">
        <v>68</v>
      </c>
      <c r="M19" s="315" t="s">
        <v>69</v>
      </c>
      <c r="N19" s="221" t="s">
        <v>70</v>
      </c>
      <c r="O19" s="221" t="s">
        <v>71</v>
      </c>
      <c r="P19" s="316" t="s">
        <v>61</v>
      </c>
      <c r="Q19" s="280" t="str">
        <f>"i alt
pr."&amp;" "&amp;Forside!Q1&amp;""</f>
        <v>i alt
pr. 30.09.2019</v>
      </c>
      <c r="R19" s="16"/>
      <c r="S19" s="16"/>
      <c r="T19" s="16"/>
      <c r="U19" s="16"/>
      <c r="V19" s="16"/>
      <c r="W19" s="16"/>
      <c r="X19" s="16"/>
      <c r="Y19" s="16"/>
      <c r="Z19" s="16"/>
      <c r="AA19" s="16"/>
      <c r="AB19" s="16"/>
      <c r="AC19" s="16"/>
      <c r="AD19" s="16"/>
    </row>
    <row r="20" spans="1:30" ht="12.75" customHeight="1" x14ac:dyDescent="0.25">
      <c r="A20" s="1269" t="s">
        <v>26</v>
      </c>
      <c r="B20" s="1269"/>
      <c r="C20" s="1270"/>
      <c r="D20" s="929">
        <v>45</v>
      </c>
      <c r="E20" s="933">
        <v>0</v>
      </c>
      <c r="F20" s="934">
        <v>1</v>
      </c>
      <c r="G20" s="935">
        <v>1</v>
      </c>
      <c r="H20" s="934">
        <v>1</v>
      </c>
      <c r="I20" s="935">
        <v>3</v>
      </c>
      <c r="J20" s="934">
        <v>7</v>
      </c>
      <c r="K20" s="935">
        <v>3</v>
      </c>
      <c r="L20" s="934">
        <v>3</v>
      </c>
      <c r="M20" s="921">
        <v>9</v>
      </c>
      <c r="N20" s="922"/>
      <c r="O20" s="923"/>
      <c r="P20" s="924"/>
      <c r="Q20" s="793">
        <f>SUM(E20:P20)</f>
        <v>28</v>
      </c>
      <c r="R20" s="16" t="s">
        <v>10</v>
      </c>
      <c r="S20" s="16"/>
      <c r="T20" s="16"/>
      <c r="U20" s="16"/>
      <c r="V20" s="16"/>
      <c r="W20" s="16"/>
      <c r="X20" s="16"/>
      <c r="Y20" s="16"/>
      <c r="Z20" s="16"/>
      <c r="AA20" s="16"/>
      <c r="AB20" s="16"/>
      <c r="AC20" s="16"/>
      <c r="AD20" s="16"/>
    </row>
    <row r="21" spans="1:30" ht="12.75" customHeight="1" x14ac:dyDescent="0.25">
      <c r="A21" s="1267" t="s">
        <v>17</v>
      </c>
      <c r="B21" s="1267"/>
      <c r="C21" s="1268"/>
      <c r="D21" s="930">
        <v>25</v>
      </c>
      <c r="E21" s="920">
        <v>0</v>
      </c>
      <c r="F21" s="366">
        <v>2</v>
      </c>
      <c r="G21" s="358">
        <v>4</v>
      </c>
      <c r="H21" s="365">
        <v>0</v>
      </c>
      <c r="I21" s="358">
        <v>2</v>
      </c>
      <c r="J21" s="365">
        <v>1</v>
      </c>
      <c r="K21" s="358">
        <v>0</v>
      </c>
      <c r="L21" s="365">
        <v>2</v>
      </c>
      <c r="M21" s="286">
        <v>1</v>
      </c>
      <c r="N21" s="603"/>
      <c r="O21" s="805"/>
      <c r="P21" s="201"/>
      <c r="Q21" s="794">
        <f t="shared" ref="Q21:Q25" si="2">SUM(E21:P21)</f>
        <v>12</v>
      </c>
      <c r="R21" s="16"/>
      <c r="S21" s="16"/>
      <c r="T21" s="16"/>
      <c r="U21" s="16"/>
      <c r="V21" s="16"/>
      <c r="W21" s="16"/>
      <c r="X21" s="16"/>
      <c r="Y21" s="16"/>
      <c r="Z21" s="16"/>
      <c r="AA21" s="16"/>
      <c r="AB21" s="16"/>
      <c r="AC21" s="16"/>
      <c r="AD21" s="16"/>
    </row>
    <row r="22" spans="1:30" ht="12.75" customHeight="1" x14ac:dyDescent="0.25">
      <c r="A22" s="1267" t="s">
        <v>25</v>
      </c>
      <c r="B22" s="1267"/>
      <c r="C22" s="1268"/>
      <c r="D22" s="931">
        <v>23</v>
      </c>
      <c r="E22" s="925">
        <v>1</v>
      </c>
      <c r="F22" s="936">
        <v>4</v>
      </c>
      <c r="G22" s="360">
        <v>3</v>
      </c>
      <c r="H22" s="366">
        <v>2</v>
      </c>
      <c r="I22" s="360">
        <v>3</v>
      </c>
      <c r="J22" s="366">
        <v>2</v>
      </c>
      <c r="K22" s="360">
        <v>4</v>
      </c>
      <c r="L22" s="366">
        <v>4</v>
      </c>
      <c r="M22" s="288">
        <v>0</v>
      </c>
      <c r="N22" s="603"/>
      <c r="O22" s="805"/>
      <c r="P22" s="201"/>
      <c r="Q22" s="794">
        <f t="shared" si="2"/>
        <v>23</v>
      </c>
      <c r="R22" s="16"/>
      <c r="S22" s="16"/>
      <c r="T22" s="16"/>
      <c r="U22" s="16"/>
      <c r="V22" s="16"/>
      <c r="W22" s="16"/>
      <c r="X22" s="16"/>
      <c r="Y22" s="16"/>
      <c r="Z22" s="16"/>
      <c r="AA22" s="16"/>
      <c r="AB22" s="16"/>
      <c r="AC22" s="16"/>
      <c r="AD22" s="16"/>
    </row>
    <row r="23" spans="1:30" ht="12.75" customHeight="1" x14ac:dyDescent="0.25">
      <c r="A23" s="1267" t="s">
        <v>346</v>
      </c>
      <c r="B23" s="1267"/>
      <c r="C23" s="1268"/>
      <c r="D23" s="932">
        <v>17</v>
      </c>
      <c r="E23" s="920">
        <v>1</v>
      </c>
      <c r="F23" s="365">
        <v>6</v>
      </c>
      <c r="G23" s="358">
        <v>2</v>
      </c>
      <c r="H23" s="365">
        <v>0</v>
      </c>
      <c r="I23" s="358">
        <v>2</v>
      </c>
      <c r="J23" s="365">
        <v>1</v>
      </c>
      <c r="K23" s="358">
        <v>3</v>
      </c>
      <c r="L23" s="365">
        <v>1</v>
      </c>
      <c r="M23" s="286">
        <v>0</v>
      </c>
      <c r="N23" s="937"/>
      <c r="O23" s="938"/>
      <c r="P23" s="926"/>
      <c r="Q23" s="794">
        <f t="shared" si="2"/>
        <v>16</v>
      </c>
      <c r="R23" s="16"/>
      <c r="S23" s="16"/>
      <c r="T23" s="16"/>
      <c r="U23" s="16"/>
      <c r="V23" s="16"/>
      <c r="W23" s="16"/>
      <c r="X23" s="16"/>
      <c r="Y23" s="16"/>
      <c r="Z23" s="16"/>
      <c r="AA23" s="16"/>
      <c r="AB23" s="16"/>
      <c r="AC23" s="16"/>
      <c r="AD23" s="16"/>
    </row>
    <row r="24" spans="1:30" ht="12.75" customHeight="1" x14ac:dyDescent="0.25">
      <c r="A24" s="1267" t="s">
        <v>54</v>
      </c>
      <c r="B24" s="1267"/>
      <c r="C24" s="1268"/>
      <c r="D24" s="930">
        <v>14</v>
      </c>
      <c r="E24" s="920">
        <v>1</v>
      </c>
      <c r="F24" s="366"/>
      <c r="G24" s="358">
        <v>1</v>
      </c>
      <c r="H24" s="365">
        <v>0</v>
      </c>
      <c r="I24" s="358">
        <v>5</v>
      </c>
      <c r="J24" s="365">
        <v>4</v>
      </c>
      <c r="K24" s="358">
        <v>1</v>
      </c>
      <c r="L24" s="365">
        <v>7</v>
      </c>
      <c r="M24" s="286">
        <v>3</v>
      </c>
      <c r="N24" s="603"/>
      <c r="O24" s="805"/>
      <c r="P24" s="201"/>
      <c r="Q24" s="794">
        <f t="shared" si="2"/>
        <v>22</v>
      </c>
      <c r="R24" s="16"/>
      <c r="S24" s="16"/>
      <c r="T24" s="16"/>
      <c r="U24" s="16"/>
      <c r="V24" s="16"/>
      <c r="W24" s="16"/>
      <c r="X24" s="16"/>
      <c r="Y24" s="16"/>
      <c r="Z24" s="16"/>
      <c r="AA24" s="16"/>
      <c r="AB24" s="16"/>
      <c r="AC24" s="16"/>
      <c r="AD24" s="16"/>
    </row>
    <row r="25" spans="1:30" ht="12.75" customHeight="1" x14ac:dyDescent="0.3">
      <c r="A25" s="1278" t="s">
        <v>29</v>
      </c>
      <c r="B25" s="1278"/>
      <c r="C25" s="1279"/>
      <c r="D25" s="825">
        <v>101</v>
      </c>
      <c r="E25" s="925">
        <v>4</v>
      </c>
      <c r="F25" s="366">
        <v>8</v>
      </c>
      <c r="G25" s="360">
        <v>13</v>
      </c>
      <c r="H25" s="366">
        <v>7</v>
      </c>
      <c r="I25" s="360">
        <v>13</v>
      </c>
      <c r="J25" s="366">
        <v>7</v>
      </c>
      <c r="K25" s="360">
        <v>7</v>
      </c>
      <c r="L25" s="366">
        <v>5</v>
      </c>
      <c r="M25" s="288">
        <v>9</v>
      </c>
      <c r="N25" s="603"/>
      <c r="O25" s="805"/>
      <c r="P25" s="926"/>
      <c r="Q25" s="795">
        <f t="shared" si="2"/>
        <v>73</v>
      </c>
      <c r="R25" s="16"/>
      <c r="S25" s="16"/>
      <c r="T25" s="16"/>
      <c r="U25" s="16"/>
      <c r="V25" s="16"/>
      <c r="W25" s="16"/>
      <c r="X25" s="16"/>
      <c r="Y25" s="16"/>
      <c r="Z25" s="16"/>
      <c r="AA25" s="16"/>
      <c r="AB25" s="16"/>
      <c r="AC25" s="16"/>
      <c r="AD25" s="16"/>
    </row>
    <row r="26" spans="1:30" ht="12.75" customHeight="1" x14ac:dyDescent="0.25">
      <c r="A26" s="368" t="s">
        <v>2</v>
      </c>
      <c r="B26" s="369"/>
      <c r="C26" s="370"/>
      <c r="D26" s="940">
        <v>225</v>
      </c>
      <c r="E26" s="927">
        <f t="shared" ref="E26:M26" si="3">SUM(E20:E25)</f>
        <v>7</v>
      </c>
      <c r="F26" s="928">
        <f t="shared" si="3"/>
        <v>21</v>
      </c>
      <c r="G26" s="928">
        <f t="shared" si="3"/>
        <v>24</v>
      </c>
      <c r="H26" s="928">
        <f t="shared" si="3"/>
        <v>10</v>
      </c>
      <c r="I26" s="928">
        <f t="shared" si="3"/>
        <v>28</v>
      </c>
      <c r="J26" s="928">
        <f t="shared" si="3"/>
        <v>22</v>
      </c>
      <c r="K26" s="928">
        <f t="shared" si="3"/>
        <v>18</v>
      </c>
      <c r="L26" s="928">
        <f t="shared" si="3"/>
        <v>22</v>
      </c>
      <c r="M26" s="928">
        <f t="shared" si="3"/>
        <v>22</v>
      </c>
      <c r="N26" s="928"/>
      <c r="O26" s="928"/>
      <c r="P26" s="928"/>
      <c r="Q26" s="796">
        <f>SUM(E26:P26)</f>
        <v>174</v>
      </c>
      <c r="R26" s="16"/>
      <c r="S26" s="16"/>
      <c r="T26" s="16"/>
      <c r="U26" s="16"/>
      <c r="V26" s="16"/>
      <c r="W26" s="16"/>
      <c r="X26" s="16"/>
      <c r="Y26" s="16"/>
      <c r="Z26" s="16"/>
      <c r="AA26" s="16"/>
      <c r="AB26" s="16"/>
      <c r="AC26" s="16"/>
      <c r="AD26" s="16"/>
    </row>
    <row r="27" spans="1:30" ht="5.25" customHeight="1" x14ac:dyDescent="0.3">
      <c r="R27" s="16"/>
      <c r="S27" s="16"/>
      <c r="T27" s="16"/>
      <c r="U27" s="16"/>
      <c r="V27" s="16"/>
      <c r="W27" s="16"/>
      <c r="X27" s="16"/>
      <c r="Y27" s="16"/>
      <c r="Z27" s="16"/>
      <c r="AA27" s="16"/>
      <c r="AB27" s="16"/>
      <c r="AC27" s="16"/>
      <c r="AD27" s="16"/>
    </row>
    <row r="28" spans="1:30" ht="11.25" customHeight="1" x14ac:dyDescent="0.3">
      <c r="A28" s="1271" t="s">
        <v>289</v>
      </c>
      <c r="B28" s="1271"/>
      <c r="C28" s="1271"/>
      <c r="D28" s="1271"/>
      <c r="E28" s="1271"/>
      <c r="F28" s="1271"/>
      <c r="G28" s="1271"/>
      <c r="H28" s="1271"/>
      <c r="I28" s="1271"/>
      <c r="J28" s="1271"/>
      <c r="K28" s="1271"/>
      <c r="L28" s="1271"/>
      <c r="M28" s="1271"/>
      <c r="N28" s="1271"/>
      <c r="O28" s="1271"/>
      <c r="P28" s="1271"/>
      <c r="Q28" s="1271"/>
      <c r="R28" s="16"/>
      <c r="S28" s="16"/>
      <c r="T28" s="16"/>
      <c r="U28" s="16"/>
      <c r="V28" s="16"/>
      <c r="W28" s="16"/>
      <c r="X28" s="16"/>
      <c r="Y28" s="16"/>
      <c r="Z28" s="16"/>
      <c r="AA28" s="16"/>
      <c r="AB28" s="16"/>
      <c r="AC28" s="16"/>
      <c r="AD28" s="16"/>
    </row>
    <row r="29" spans="1:30" ht="11.25" customHeight="1" x14ac:dyDescent="0.3">
      <c r="A29" s="1273"/>
      <c r="B29" s="1273"/>
      <c r="C29" s="1273"/>
      <c r="D29" s="1273"/>
      <c r="E29" s="1273"/>
      <c r="F29" s="1273"/>
      <c r="G29" s="1273"/>
      <c r="H29" s="1273"/>
      <c r="I29" s="1273"/>
      <c r="J29" s="1273"/>
      <c r="K29" s="1273"/>
      <c r="L29" s="1273"/>
      <c r="M29" s="1273"/>
      <c r="N29" s="1273"/>
      <c r="O29" s="1273"/>
      <c r="P29" s="1273"/>
      <c r="Q29" s="1273"/>
      <c r="R29" s="16"/>
      <c r="S29" s="16"/>
      <c r="T29" s="16"/>
      <c r="U29" s="16"/>
      <c r="V29" s="16"/>
      <c r="W29" s="16"/>
      <c r="X29" s="16"/>
      <c r="Y29" s="16"/>
      <c r="Z29" s="16"/>
      <c r="AA29" s="16"/>
      <c r="AB29" s="16"/>
      <c r="AC29" s="16"/>
      <c r="AD29" s="16"/>
    </row>
    <row r="30" spans="1:30" ht="3" customHeight="1" x14ac:dyDescent="0.3">
      <c r="R30" s="16"/>
      <c r="S30" s="16"/>
      <c r="T30" s="16"/>
      <c r="U30" s="16"/>
      <c r="V30" s="16"/>
      <c r="W30" s="16"/>
      <c r="X30" s="16"/>
      <c r="Y30" s="16"/>
      <c r="Z30" s="16"/>
      <c r="AA30" s="16"/>
      <c r="AB30" s="16"/>
      <c r="AC30" s="16"/>
      <c r="AD30" s="16"/>
    </row>
    <row r="31" spans="1:30" ht="15" customHeight="1" x14ac:dyDescent="0.3">
      <c r="A31" s="555" t="s">
        <v>0</v>
      </c>
      <c r="B31" s="555"/>
      <c r="C31" s="556"/>
      <c r="D31" s="1163" t="s">
        <v>338</v>
      </c>
      <c r="E31" s="1200">
        <v>2019</v>
      </c>
      <c r="F31" s="1201"/>
      <c r="G31" s="1201"/>
      <c r="H31" s="1201"/>
      <c r="I31" s="1201"/>
      <c r="J31" s="1201"/>
      <c r="K31" s="1201"/>
      <c r="L31" s="1201"/>
      <c r="M31" s="1201"/>
      <c r="N31" s="1201"/>
      <c r="O31" s="1201"/>
      <c r="P31" s="1277"/>
      <c r="Q31" s="279">
        <v>2019</v>
      </c>
      <c r="R31" s="16"/>
      <c r="S31" s="16"/>
      <c r="T31" s="16"/>
      <c r="U31" s="16"/>
      <c r="V31" s="16"/>
      <c r="W31" s="16"/>
      <c r="X31" s="16"/>
      <c r="Y31" s="16"/>
      <c r="Z31" s="16"/>
      <c r="AA31" s="16"/>
      <c r="AB31" s="16"/>
      <c r="AC31" s="16"/>
      <c r="AD31" s="16"/>
    </row>
    <row r="32" spans="1:30" ht="24.6" x14ac:dyDescent="0.3">
      <c r="A32" s="111" t="s">
        <v>1</v>
      </c>
      <c r="B32" s="111"/>
      <c r="C32" s="111"/>
      <c r="D32" s="1276"/>
      <c r="E32" s="553" t="s">
        <v>72</v>
      </c>
      <c r="F32" s="221" t="s">
        <v>63</v>
      </c>
      <c r="G32" s="554" t="s">
        <v>64</v>
      </c>
      <c r="H32" s="221" t="s">
        <v>65</v>
      </c>
      <c r="I32" s="554" t="s">
        <v>57</v>
      </c>
      <c r="J32" s="221" t="s">
        <v>66</v>
      </c>
      <c r="K32" s="554" t="s">
        <v>67</v>
      </c>
      <c r="L32" s="221" t="s">
        <v>68</v>
      </c>
      <c r="M32" s="554" t="s">
        <v>69</v>
      </c>
      <c r="N32" s="221" t="s">
        <v>70</v>
      </c>
      <c r="O32" s="221" t="s">
        <v>71</v>
      </c>
      <c r="P32" s="557" t="s">
        <v>61</v>
      </c>
      <c r="Q32" s="280" t="str">
        <f>"i alt
pr."&amp;" "&amp;Forside!Q1&amp;""</f>
        <v>i alt
pr. 30.09.2019</v>
      </c>
      <c r="R32" s="16"/>
      <c r="S32" s="16"/>
      <c r="T32" s="17"/>
      <c r="U32" s="16"/>
      <c r="V32" s="16"/>
      <c r="W32" s="16"/>
      <c r="X32" s="16"/>
      <c r="Y32" s="16"/>
      <c r="Z32" s="16"/>
      <c r="AA32" s="16"/>
      <c r="AB32" s="16"/>
      <c r="AC32" s="16"/>
      <c r="AD32" s="16"/>
    </row>
    <row r="33" spans="1:30" ht="12.75" customHeight="1" x14ac:dyDescent="0.25">
      <c r="A33" s="1269" t="s">
        <v>12</v>
      </c>
      <c r="B33" s="1269"/>
      <c r="C33" s="1270"/>
      <c r="D33" s="929">
        <v>395</v>
      </c>
      <c r="E33" s="933">
        <v>24</v>
      </c>
      <c r="F33" s="934">
        <v>28</v>
      </c>
      <c r="G33" s="935">
        <v>18</v>
      </c>
      <c r="H33" s="934">
        <v>21</v>
      </c>
      <c r="I33" s="935">
        <v>21</v>
      </c>
      <c r="J33" s="934">
        <v>25</v>
      </c>
      <c r="K33" s="935">
        <v>15</v>
      </c>
      <c r="L33" s="934">
        <v>23</v>
      </c>
      <c r="M33" s="921">
        <v>35</v>
      </c>
      <c r="N33" s="922"/>
      <c r="O33" s="923"/>
      <c r="P33" s="924"/>
      <c r="Q33" s="793">
        <f t="shared" ref="Q33:Q39" si="4">SUM(E33:P33)</f>
        <v>210</v>
      </c>
      <c r="R33" s="16"/>
      <c r="S33" s="16"/>
      <c r="T33" s="17"/>
      <c r="U33" s="16"/>
      <c r="V33" s="16"/>
      <c r="W33" s="16"/>
      <c r="X33" s="16"/>
      <c r="Y33" s="16"/>
      <c r="Z33" s="16"/>
      <c r="AA33" s="16"/>
      <c r="AB33" s="16"/>
      <c r="AC33" s="16"/>
      <c r="AD33" s="16"/>
    </row>
    <row r="34" spans="1:30" ht="12.75" customHeight="1" x14ac:dyDescent="0.25">
      <c r="A34" s="1267" t="s">
        <v>13</v>
      </c>
      <c r="B34" s="1267"/>
      <c r="C34" s="1268"/>
      <c r="D34" s="930">
        <v>125</v>
      </c>
      <c r="E34" s="920">
        <v>11</v>
      </c>
      <c r="F34" s="366">
        <v>9</v>
      </c>
      <c r="G34" s="358">
        <v>14</v>
      </c>
      <c r="H34" s="365">
        <v>6</v>
      </c>
      <c r="I34" s="358">
        <v>5</v>
      </c>
      <c r="J34" s="365">
        <v>10</v>
      </c>
      <c r="K34" s="358">
        <v>15</v>
      </c>
      <c r="L34" s="365">
        <v>7</v>
      </c>
      <c r="M34" s="286">
        <v>5</v>
      </c>
      <c r="N34" s="603"/>
      <c r="O34" s="805"/>
      <c r="P34" s="201"/>
      <c r="Q34" s="794">
        <f t="shared" si="4"/>
        <v>82</v>
      </c>
      <c r="R34" s="16"/>
      <c r="S34" s="16"/>
      <c r="T34" s="17"/>
      <c r="U34" s="16"/>
      <c r="V34" s="16"/>
      <c r="W34" s="16"/>
      <c r="X34" s="16"/>
      <c r="Y34" s="16"/>
      <c r="Z34" s="16"/>
      <c r="AA34" s="16"/>
      <c r="AB34" s="16"/>
      <c r="AC34" s="16"/>
      <c r="AD34" s="16"/>
    </row>
    <row r="35" spans="1:30" ht="12.75" customHeight="1" x14ac:dyDescent="0.25">
      <c r="A35" s="1281" t="s">
        <v>17</v>
      </c>
      <c r="B35" s="1281"/>
      <c r="C35" s="1282"/>
      <c r="D35" s="931">
        <v>124</v>
      </c>
      <c r="E35" s="925">
        <v>7</v>
      </c>
      <c r="F35" s="939">
        <v>12</v>
      </c>
      <c r="G35" s="360">
        <v>4</v>
      </c>
      <c r="H35" s="366">
        <v>3</v>
      </c>
      <c r="I35" s="360">
        <v>14</v>
      </c>
      <c r="J35" s="366">
        <v>8</v>
      </c>
      <c r="K35" s="360">
        <v>4</v>
      </c>
      <c r="L35" s="366">
        <v>5</v>
      </c>
      <c r="M35" s="288">
        <v>10</v>
      </c>
      <c r="N35" s="603"/>
      <c r="O35" s="805"/>
      <c r="P35" s="201"/>
      <c r="Q35" s="794">
        <f t="shared" si="4"/>
        <v>67</v>
      </c>
      <c r="R35" s="16"/>
      <c r="S35" s="16"/>
      <c r="T35" s="17"/>
      <c r="U35" s="16"/>
      <c r="V35" s="16"/>
      <c r="W35" s="16"/>
      <c r="X35" s="16"/>
      <c r="Y35" s="16"/>
      <c r="Z35" s="16"/>
      <c r="AA35" s="16"/>
      <c r="AB35" s="16"/>
      <c r="AC35" s="16"/>
      <c r="AD35" s="16"/>
    </row>
    <row r="36" spans="1:30" ht="12.75" customHeight="1" x14ac:dyDescent="0.25">
      <c r="A36" s="1281" t="s">
        <v>28</v>
      </c>
      <c r="B36" s="1281"/>
      <c r="C36" s="1282"/>
      <c r="D36" s="932">
        <v>108</v>
      </c>
      <c r="E36" s="920">
        <v>4</v>
      </c>
      <c r="F36" s="365">
        <v>8</v>
      </c>
      <c r="G36" s="358">
        <v>15</v>
      </c>
      <c r="H36" s="365">
        <v>6</v>
      </c>
      <c r="I36" s="358">
        <v>0</v>
      </c>
      <c r="J36" s="365">
        <v>1</v>
      </c>
      <c r="K36" s="358">
        <v>6</v>
      </c>
      <c r="L36" s="365">
        <v>1</v>
      </c>
      <c r="M36" s="286">
        <v>1</v>
      </c>
      <c r="N36" s="937"/>
      <c r="O36" s="938"/>
      <c r="P36" s="926"/>
      <c r="Q36" s="794">
        <f t="shared" si="4"/>
        <v>42</v>
      </c>
      <c r="R36" s="16"/>
      <c r="S36" s="16"/>
      <c r="T36" s="17"/>
      <c r="U36" s="16"/>
      <c r="V36" s="16"/>
      <c r="W36" s="16"/>
      <c r="X36" s="16"/>
      <c r="Y36" s="16"/>
      <c r="Z36" s="16"/>
      <c r="AA36" s="16"/>
      <c r="AB36" s="16"/>
      <c r="AC36" s="16"/>
      <c r="AD36" s="16"/>
    </row>
    <row r="37" spans="1:30" ht="12.75" customHeight="1" x14ac:dyDescent="0.25">
      <c r="A37" s="1267" t="s">
        <v>24</v>
      </c>
      <c r="B37" s="1267"/>
      <c r="C37" s="1268"/>
      <c r="D37" s="930">
        <v>92</v>
      </c>
      <c r="E37" s="920">
        <v>12</v>
      </c>
      <c r="F37" s="366">
        <v>6</v>
      </c>
      <c r="G37" s="358">
        <v>6</v>
      </c>
      <c r="H37" s="365">
        <v>1</v>
      </c>
      <c r="I37" s="358">
        <v>6</v>
      </c>
      <c r="J37" s="365">
        <v>6</v>
      </c>
      <c r="K37" s="358">
        <v>5</v>
      </c>
      <c r="L37" s="365">
        <v>6</v>
      </c>
      <c r="M37" s="286">
        <v>3</v>
      </c>
      <c r="N37" s="603"/>
      <c r="O37" s="805"/>
      <c r="P37" s="201"/>
      <c r="Q37" s="794">
        <f t="shared" si="4"/>
        <v>51</v>
      </c>
      <c r="R37" s="16"/>
      <c r="S37" s="16"/>
      <c r="T37" s="17"/>
      <c r="U37" s="16"/>
      <c r="V37" s="16"/>
      <c r="W37" s="16"/>
      <c r="X37" s="16"/>
      <c r="Y37" s="16"/>
      <c r="Z37" s="16"/>
      <c r="AA37" s="16"/>
      <c r="AB37" s="16"/>
      <c r="AC37" s="16"/>
      <c r="AD37" s="16"/>
    </row>
    <row r="38" spans="1:30" ht="12.75" customHeight="1" x14ac:dyDescent="0.3">
      <c r="A38" s="1278" t="s">
        <v>29</v>
      </c>
      <c r="B38" s="1278"/>
      <c r="C38" s="1279"/>
      <c r="D38" s="825">
        <v>1058</v>
      </c>
      <c r="E38" s="925">
        <v>86</v>
      </c>
      <c r="F38" s="366">
        <v>70</v>
      </c>
      <c r="G38" s="360">
        <v>73</v>
      </c>
      <c r="H38" s="366">
        <v>52</v>
      </c>
      <c r="I38" s="360">
        <v>85</v>
      </c>
      <c r="J38" s="366">
        <v>78</v>
      </c>
      <c r="K38" s="360">
        <v>85</v>
      </c>
      <c r="L38" s="366">
        <v>71</v>
      </c>
      <c r="M38" s="288">
        <v>103</v>
      </c>
      <c r="N38" s="603"/>
      <c r="O38" s="805"/>
      <c r="P38" s="926"/>
      <c r="Q38" s="795">
        <f>SUM(E38:P38)</f>
        <v>703</v>
      </c>
      <c r="R38" s="16"/>
      <c r="S38" s="16"/>
      <c r="T38" s="17"/>
      <c r="U38" s="16"/>
      <c r="V38" s="17"/>
      <c r="W38" s="16"/>
      <c r="X38" s="16"/>
      <c r="Y38" s="16"/>
      <c r="Z38" s="16"/>
      <c r="AA38" s="16"/>
      <c r="AB38" s="16"/>
      <c r="AC38" s="16"/>
      <c r="AD38" s="16"/>
    </row>
    <row r="39" spans="1:30" ht="12.75" customHeight="1" x14ac:dyDescent="0.3">
      <c r="A39" s="368" t="s">
        <v>2</v>
      </c>
      <c r="B39" s="369"/>
      <c r="C39" s="370"/>
      <c r="D39" s="940">
        <f t="shared" ref="D39:M39" si="5">SUM(D33:D38)</f>
        <v>1902</v>
      </c>
      <c r="E39" s="927">
        <f t="shared" si="5"/>
        <v>144</v>
      </c>
      <c r="F39" s="928">
        <f t="shared" si="5"/>
        <v>133</v>
      </c>
      <c r="G39" s="928">
        <f t="shared" si="5"/>
        <v>130</v>
      </c>
      <c r="H39" s="928">
        <f t="shared" si="5"/>
        <v>89</v>
      </c>
      <c r="I39" s="928">
        <f t="shared" si="5"/>
        <v>131</v>
      </c>
      <c r="J39" s="928">
        <f t="shared" si="5"/>
        <v>128</v>
      </c>
      <c r="K39" s="928">
        <f t="shared" si="5"/>
        <v>130</v>
      </c>
      <c r="L39" s="928">
        <f t="shared" si="5"/>
        <v>113</v>
      </c>
      <c r="M39" s="928">
        <f t="shared" si="5"/>
        <v>157</v>
      </c>
      <c r="N39" s="928"/>
      <c r="O39" s="928"/>
      <c r="P39" s="928"/>
      <c r="Q39" s="796">
        <f t="shared" si="4"/>
        <v>1155</v>
      </c>
      <c r="R39" s="17" t="s">
        <v>10</v>
      </c>
      <c r="S39" s="16"/>
      <c r="T39" s="17"/>
      <c r="U39" s="16"/>
      <c r="V39" s="16"/>
      <c r="W39" s="16"/>
      <c r="X39" s="16"/>
      <c r="Y39" s="16"/>
      <c r="Z39" s="16"/>
      <c r="AA39" s="16"/>
      <c r="AB39" s="16"/>
      <c r="AC39" s="16"/>
    </row>
    <row r="40" spans="1:30" x14ac:dyDescent="0.3">
      <c r="A40" s="1202"/>
      <c r="B40" s="1203"/>
      <c r="C40" s="1203"/>
      <c r="D40" s="1203"/>
      <c r="E40" s="1203"/>
      <c r="F40" s="1203"/>
      <c r="G40" s="1174"/>
      <c r="H40" s="16"/>
      <c r="I40" s="16"/>
      <c r="J40" s="16"/>
      <c r="K40" s="16"/>
      <c r="L40" s="1280"/>
      <c r="M40" s="1280"/>
      <c r="N40" s="1280"/>
      <c r="O40" s="1280"/>
      <c r="P40" s="1280"/>
      <c r="Q40" s="1280"/>
      <c r="R40" s="17"/>
      <c r="S40" s="16"/>
      <c r="T40" s="17"/>
      <c r="U40" s="16"/>
      <c r="V40" s="16"/>
      <c r="W40" s="16"/>
      <c r="X40" s="16"/>
      <c r="Y40" s="16"/>
      <c r="Z40" s="16"/>
      <c r="AA40" s="16"/>
      <c r="AB40" s="16"/>
      <c r="AC40" s="16"/>
    </row>
    <row r="41" spans="1:30" x14ac:dyDescent="0.3">
      <c r="A41" s="16"/>
      <c r="B41" s="16"/>
      <c r="C41" s="16"/>
      <c r="D41" s="16"/>
      <c r="E41" s="16"/>
      <c r="F41" s="16"/>
      <c r="G41" s="16"/>
      <c r="H41" s="16"/>
      <c r="I41" s="16"/>
      <c r="J41" s="16"/>
      <c r="K41" s="16"/>
      <c r="L41" s="16"/>
      <c r="M41" s="16"/>
      <c r="N41" s="16"/>
      <c r="O41" s="16"/>
      <c r="P41" s="16"/>
      <c r="Q41" s="16"/>
      <c r="R41" s="17"/>
      <c r="S41" s="16"/>
      <c r="T41" s="17"/>
      <c r="U41" s="16"/>
      <c r="V41" s="16"/>
      <c r="W41" s="16"/>
      <c r="X41" s="16"/>
      <c r="Y41" s="16"/>
      <c r="Z41" s="16"/>
      <c r="AA41" s="16"/>
      <c r="AB41" s="16"/>
      <c r="AC41" s="16"/>
    </row>
    <row r="42" spans="1:30" x14ac:dyDescent="0.3">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row>
    <row r="43" spans="1:30" x14ac:dyDescent="0.3">
      <c r="A43" s="16"/>
      <c r="B43" s="16"/>
      <c r="C43" s="16"/>
      <c r="D43" s="16"/>
      <c r="E43" s="16"/>
      <c r="F43" s="16"/>
      <c r="G43" s="16"/>
      <c r="H43" s="16"/>
      <c r="I43" s="16"/>
      <c r="J43" s="16" t="s">
        <v>10</v>
      </c>
      <c r="K43" s="16"/>
      <c r="L43" s="16"/>
      <c r="M43" s="16"/>
      <c r="N43" s="16"/>
      <c r="O43" s="16"/>
      <c r="P43" s="16"/>
      <c r="Q43" s="16"/>
      <c r="R43" s="16"/>
      <c r="S43" s="16"/>
      <c r="T43" s="16"/>
      <c r="U43" s="16"/>
      <c r="V43" s="16"/>
      <c r="W43" s="16"/>
      <c r="X43" s="16"/>
      <c r="Y43" s="16"/>
      <c r="Z43" s="16"/>
      <c r="AA43" s="16"/>
      <c r="AB43" s="16"/>
      <c r="AC43" s="16"/>
    </row>
    <row r="44" spans="1:30" x14ac:dyDescent="0.3">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row>
    <row r="45" spans="1:30" x14ac:dyDescent="0.3">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row>
    <row r="46" spans="1:30" x14ac:dyDescent="0.3">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row>
  </sheetData>
  <mergeCells count="28">
    <mergeCell ref="A25:C25"/>
    <mergeCell ref="L40:Q40"/>
    <mergeCell ref="A36:C36"/>
    <mergeCell ref="A37:C37"/>
    <mergeCell ref="A38:C38"/>
    <mergeCell ref="A33:C33"/>
    <mergeCell ref="A34:C34"/>
    <mergeCell ref="A35:C35"/>
    <mergeCell ref="A40:G40"/>
    <mergeCell ref="D31:D32"/>
    <mergeCell ref="A28:Q29"/>
    <mergeCell ref="E31:P31"/>
    <mergeCell ref="A21:C21"/>
    <mergeCell ref="A22:C22"/>
    <mergeCell ref="A24:C24"/>
    <mergeCell ref="A20:C20"/>
    <mergeCell ref="A5:Q7"/>
    <mergeCell ref="A8:C8"/>
    <mergeCell ref="D8:D9"/>
    <mergeCell ref="E8:P8"/>
    <mergeCell ref="A10:C10"/>
    <mergeCell ref="A11:C11"/>
    <mergeCell ref="A12:C12"/>
    <mergeCell ref="A15:Q16"/>
    <mergeCell ref="A18:C18"/>
    <mergeCell ref="D18:D19"/>
    <mergeCell ref="E18:P18"/>
    <mergeCell ref="A23:C23"/>
  </mergeCells>
  <pageMargins left="0.70866141732283472" right="0.70866141732283472" top="0.74803149606299213" bottom="0.74803149606299213" header="0.31496062992125984" footer="0.31496062992125984"/>
  <pageSetup paperSize="9" orientation="landscape" r:id="rId1"/>
  <headerFooter>
    <oddFooter>&amp;LMånedstallene er foreløbige.&amp;RSide 16&amp;CTal på udlændingeområdet pr. 30.09.2019</oddFooter>
  </headerFooter>
  <ignoredErrors>
    <ignoredError sqref="Q33:Q39 Q20:Q25 Q10:Q12"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2"/>
  <dimension ref="A1:AC24"/>
  <sheetViews>
    <sheetView showGridLines="0" view="pageLayout" zoomScaleNormal="110" workbookViewId="0">
      <selection activeCell="S15" sqref="S15"/>
    </sheetView>
  </sheetViews>
  <sheetFormatPr defaultRowHeight="14.4" x14ac:dyDescent="0.3"/>
  <cols>
    <col min="4" max="4" width="12.5546875" customWidth="1"/>
    <col min="5" max="16" width="6.109375" customWidth="1"/>
    <col min="17" max="17" width="12.5546875" customWidth="1"/>
  </cols>
  <sheetData>
    <row r="1" spans="1:29" x14ac:dyDescent="0.3">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row>
    <row r="2" spans="1:29" x14ac:dyDescent="0.3">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row>
    <row r="3" spans="1:29" x14ac:dyDescent="0.3">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row>
    <row r="4" spans="1:29" x14ac:dyDescent="0.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row>
    <row r="5" spans="1:29" ht="11.25" customHeight="1" x14ac:dyDescent="0.3">
      <c r="A5" s="1271" t="s">
        <v>290</v>
      </c>
      <c r="B5" s="1271"/>
      <c r="C5" s="1271"/>
      <c r="D5" s="1271"/>
      <c r="E5" s="1271"/>
      <c r="F5" s="1271"/>
      <c r="G5" s="1271"/>
      <c r="H5" s="1271"/>
      <c r="I5" s="1271"/>
      <c r="J5" s="1271"/>
      <c r="K5" s="1271"/>
      <c r="L5" s="1271"/>
      <c r="M5" s="1271"/>
      <c r="N5" s="1271"/>
      <c r="O5" s="1271"/>
      <c r="P5" s="1271"/>
      <c r="Q5" s="1271"/>
      <c r="R5" s="16"/>
      <c r="S5" s="16"/>
      <c r="T5" s="16"/>
      <c r="U5" s="16"/>
      <c r="V5" s="16"/>
      <c r="W5" s="16"/>
      <c r="X5" s="16"/>
      <c r="Y5" s="16"/>
      <c r="Z5" s="16"/>
      <c r="AA5" s="16"/>
      <c r="AB5" s="16"/>
      <c r="AC5" s="16"/>
    </row>
    <row r="6" spans="1:29" ht="11.25" customHeight="1" x14ac:dyDescent="0.3">
      <c r="A6" s="1273"/>
      <c r="B6" s="1273"/>
      <c r="C6" s="1273"/>
      <c r="D6" s="1273"/>
      <c r="E6" s="1273"/>
      <c r="F6" s="1273"/>
      <c r="G6" s="1273"/>
      <c r="H6" s="1273"/>
      <c r="I6" s="1273"/>
      <c r="J6" s="1273"/>
      <c r="K6" s="1273"/>
      <c r="L6" s="1273"/>
      <c r="M6" s="1273"/>
      <c r="N6" s="1273"/>
      <c r="O6" s="1273"/>
      <c r="P6" s="1273"/>
      <c r="Q6" s="1273"/>
      <c r="R6" s="16"/>
      <c r="S6" s="16"/>
      <c r="T6" s="16"/>
      <c r="U6" s="16"/>
      <c r="V6" s="16"/>
      <c r="W6" s="16"/>
      <c r="X6" s="16"/>
      <c r="Y6" s="16"/>
      <c r="Z6" s="16"/>
      <c r="AA6" s="16"/>
      <c r="AB6" s="16"/>
      <c r="AC6" s="16"/>
    </row>
    <row r="7" spans="1:29" ht="3" customHeight="1" x14ac:dyDescent="0.3">
      <c r="R7" s="16"/>
      <c r="S7" s="16"/>
      <c r="T7" s="16"/>
      <c r="U7" s="16"/>
      <c r="V7" s="16"/>
      <c r="W7" s="16"/>
      <c r="X7" s="16"/>
      <c r="Y7" s="16"/>
      <c r="Z7" s="16"/>
      <c r="AA7" s="16"/>
      <c r="AB7" s="16"/>
      <c r="AC7" s="16"/>
    </row>
    <row r="8" spans="1:29" ht="15" customHeight="1" x14ac:dyDescent="0.3">
      <c r="A8" s="1274" t="s">
        <v>0</v>
      </c>
      <c r="B8" s="1274"/>
      <c r="C8" s="1275"/>
      <c r="D8" s="1163" t="s">
        <v>338</v>
      </c>
      <c r="E8" s="1195">
        <v>2019</v>
      </c>
      <c r="F8" s="1196"/>
      <c r="G8" s="1196"/>
      <c r="H8" s="1196"/>
      <c r="I8" s="1196"/>
      <c r="J8" s="1196"/>
      <c r="K8" s="1196"/>
      <c r="L8" s="1196"/>
      <c r="M8" s="1196"/>
      <c r="N8" s="1196"/>
      <c r="O8" s="1196"/>
      <c r="P8" s="1197"/>
      <c r="Q8" s="279">
        <v>2019</v>
      </c>
      <c r="R8" s="16"/>
      <c r="S8" s="16"/>
      <c r="T8" s="16"/>
      <c r="U8" s="16"/>
      <c r="V8" s="16"/>
      <c r="W8" s="16"/>
      <c r="X8" s="16"/>
      <c r="Y8" s="16"/>
      <c r="Z8" s="16"/>
      <c r="AA8" s="16"/>
      <c r="AB8" s="16"/>
      <c r="AC8" s="16"/>
    </row>
    <row r="9" spans="1:29" ht="24.75" customHeight="1" x14ac:dyDescent="0.3">
      <c r="A9" s="111" t="s">
        <v>1</v>
      </c>
      <c r="B9" s="111"/>
      <c r="C9" s="111"/>
      <c r="D9" s="1276"/>
      <c r="E9" s="317" t="s">
        <v>72</v>
      </c>
      <c r="F9" s="283" t="s">
        <v>63</v>
      </c>
      <c r="G9" s="318" t="s">
        <v>64</v>
      </c>
      <c r="H9" s="283" t="s">
        <v>65</v>
      </c>
      <c r="I9" s="318" t="s">
        <v>57</v>
      </c>
      <c r="J9" s="283" t="s">
        <v>66</v>
      </c>
      <c r="K9" s="318" t="s">
        <v>67</v>
      </c>
      <c r="L9" s="283" t="s">
        <v>68</v>
      </c>
      <c r="M9" s="318" t="s">
        <v>69</v>
      </c>
      <c r="N9" s="283" t="s">
        <v>70</v>
      </c>
      <c r="O9" s="283" t="s">
        <v>71</v>
      </c>
      <c r="P9" s="319" t="s">
        <v>61</v>
      </c>
      <c r="Q9" s="280" t="str">
        <f>"i alt
pr."&amp;" "&amp;Forside!Q1&amp;""</f>
        <v>i alt
pr. 30.09.2019</v>
      </c>
      <c r="R9" s="16"/>
      <c r="S9" s="16"/>
      <c r="T9" s="16"/>
      <c r="U9" s="16"/>
      <c r="V9" s="16"/>
      <c r="W9" s="16"/>
      <c r="X9" s="16"/>
      <c r="Y9" s="16"/>
      <c r="Z9" s="16"/>
      <c r="AA9" s="16"/>
      <c r="AB9" s="16"/>
      <c r="AC9" s="16"/>
    </row>
    <row r="10" spans="1:29" ht="12.75" customHeight="1" x14ac:dyDescent="0.25">
      <c r="A10" s="1267" t="s">
        <v>27</v>
      </c>
      <c r="B10" s="1267"/>
      <c r="C10" s="1268"/>
      <c r="D10" s="929">
        <v>128</v>
      </c>
      <c r="E10" s="941">
        <v>22</v>
      </c>
      <c r="F10" s="942">
        <v>6</v>
      </c>
      <c r="G10" s="943">
        <v>9</v>
      </c>
      <c r="H10" s="942">
        <v>8</v>
      </c>
      <c r="I10" s="943">
        <v>12</v>
      </c>
      <c r="J10" s="942">
        <v>5</v>
      </c>
      <c r="K10" s="943">
        <v>15</v>
      </c>
      <c r="L10" s="942">
        <v>12</v>
      </c>
      <c r="M10" s="944">
        <v>19</v>
      </c>
      <c r="N10" s="945"/>
      <c r="O10" s="946"/>
      <c r="P10" s="947"/>
      <c r="Q10" s="793">
        <f t="shared" ref="Q10:Q15" si="0">SUM(E10:P10)</f>
        <v>108</v>
      </c>
      <c r="R10" s="16"/>
      <c r="S10" s="16"/>
      <c r="T10" s="16"/>
      <c r="U10" s="16"/>
      <c r="V10" s="16"/>
      <c r="W10" s="16"/>
      <c r="X10" s="16"/>
      <c r="Y10" s="16"/>
      <c r="Z10" s="16"/>
      <c r="AA10" s="16"/>
      <c r="AB10" s="16"/>
      <c r="AC10" s="16"/>
    </row>
    <row r="11" spans="1:29" ht="12.75" customHeight="1" x14ac:dyDescent="0.25">
      <c r="A11" s="1267" t="s">
        <v>46</v>
      </c>
      <c r="B11" s="1267"/>
      <c r="C11" s="1268"/>
      <c r="D11" s="930">
        <v>92</v>
      </c>
      <c r="E11" s="948">
        <v>14</v>
      </c>
      <c r="F11" s="364">
        <v>6</v>
      </c>
      <c r="G11" s="354">
        <v>5</v>
      </c>
      <c r="H11" s="363">
        <v>3</v>
      </c>
      <c r="I11" s="354">
        <v>13</v>
      </c>
      <c r="J11" s="363">
        <v>8</v>
      </c>
      <c r="K11" s="354">
        <v>13</v>
      </c>
      <c r="L11" s="363">
        <v>12</v>
      </c>
      <c r="M11" s="345">
        <v>21</v>
      </c>
      <c r="N11" s="949"/>
      <c r="O11" s="950"/>
      <c r="P11" s="352"/>
      <c r="Q11" s="794">
        <f t="shared" si="0"/>
        <v>95</v>
      </c>
      <c r="R11" s="16"/>
      <c r="S11" s="16"/>
      <c r="T11" s="16"/>
      <c r="U11" s="16"/>
      <c r="V11" s="16"/>
      <c r="W11" s="16"/>
      <c r="X11" s="16"/>
      <c r="Y11" s="16"/>
      <c r="Z11" s="16"/>
      <c r="AA11" s="16"/>
      <c r="AB11" s="16"/>
      <c r="AC11" s="16"/>
    </row>
    <row r="12" spans="1:29" ht="12.75" customHeight="1" x14ac:dyDescent="0.25">
      <c r="A12" s="1278" t="s">
        <v>18</v>
      </c>
      <c r="B12" s="1278"/>
      <c r="C12" s="1279"/>
      <c r="D12" s="931">
        <v>66</v>
      </c>
      <c r="E12" s="951">
        <v>6</v>
      </c>
      <c r="F12" s="936">
        <v>6</v>
      </c>
      <c r="G12" s="356">
        <v>10</v>
      </c>
      <c r="H12" s="364">
        <v>3</v>
      </c>
      <c r="I12" s="356">
        <v>8</v>
      </c>
      <c r="J12" s="364">
        <v>7</v>
      </c>
      <c r="K12" s="356">
        <v>3</v>
      </c>
      <c r="L12" s="364">
        <v>10</v>
      </c>
      <c r="M12" s="349">
        <v>13</v>
      </c>
      <c r="N12" s="949"/>
      <c r="O12" s="950"/>
      <c r="P12" s="352"/>
      <c r="Q12" s="794">
        <f t="shared" si="0"/>
        <v>66</v>
      </c>
      <c r="R12" s="16"/>
      <c r="S12" s="16"/>
      <c r="T12" s="16"/>
      <c r="U12" s="16"/>
      <c r="V12" s="16"/>
      <c r="W12" s="16"/>
      <c r="X12" s="16"/>
      <c r="Y12" s="16"/>
      <c r="Z12" s="16"/>
      <c r="AA12" s="16"/>
      <c r="AB12" s="16"/>
      <c r="AC12" s="16"/>
    </row>
    <row r="13" spans="1:29" ht="12.75" customHeight="1" x14ac:dyDescent="0.25">
      <c r="A13" s="1281" t="s">
        <v>16</v>
      </c>
      <c r="B13" s="1281"/>
      <c r="C13" s="1282"/>
      <c r="D13" s="932">
        <v>62</v>
      </c>
      <c r="E13" s="948">
        <v>5</v>
      </c>
      <c r="F13" s="363">
        <v>2</v>
      </c>
      <c r="G13" s="354">
        <v>5</v>
      </c>
      <c r="H13" s="363">
        <v>0</v>
      </c>
      <c r="I13" s="354">
        <v>11</v>
      </c>
      <c r="J13" s="363">
        <v>3</v>
      </c>
      <c r="K13" s="354">
        <v>3</v>
      </c>
      <c r="L13" s="363">
        <v>8</v>
      </c>
      <c r="M13" s="345">
        <v>12</v>
      </c>
      <c r="N13" s="952"/>
      <c r="O13" s="953"/>
      <c r="P13" s="348"/>
      <c r="Q13" s="794">
        <f t="shared" si="0"/>
        <v>49</v>
      </c>
      <c r="R13" s="16"/>
      <c r="S13" s="16"/>
      <c r="T13" s="16"/>
      <c r="U13" s="16"/>
      <c r="V13" s="16"/>
      <c r="W13" s="16"/>
      <c r="X13" s="16"/>
      <c r="Y13" s="16"/>
      <c r="Z13" s="16"/>
      <c r="AA13" s="16"/>
      <c r="AB13" s="16"/>
      <c r="AC13" s="16"/>
    </row>
    <row r="14" spans="1:29" ht="12.75" customHeight="1" x14ac:dyDescent="0.25">
      <c r="A14" s="1267" t="s">
        <v>347</v>
      </c>
      <c r="B14" s="1267"/>
      <c r="C14" s="1268"/>
      <c r="D14" s="930">
        <v>48</v>
      </c>
      <c r="E14" s="948">
        <v>6</v>
      </c>
      <c r="F14" s="364">
        <v>5</v>
      </c>
      <c r="G14" s="354">
        <v>5</v>
      </c>
      <c r="H14" s="363">
        <v>2</v>
      </c>
      <c r="I14" s="354">
        <v>5</v>
      </c>
      <c r="J14" s="363">
        <v>3</v>
      </c>
      <c r="K14" s="354">
        <v>6</v>
      </c>
      <c r="L14" s="363">
        <v>5</v>
      </c>
      <c r="M14" s="345">
        <v>12</v>
      </c>
      <c r="N14" s="949"/>
      <c r="O14" s="950"/>
      <c r="P14" s="352"/>
      <c r="Q14" s="794">
        <f t="shared" si="0"/>
        <v>49</v>
      </c>
      <c r="R14" s="16"/>
      <c r="S14" s="16"/>
      <c r="T14" s="16"/>
      <c r="U14" s="16"/>
      <c r="V14" s="16"/>
      <c r="W14" s="16"/>
      <c r="X14" s="16"/>
      <c r="Y14" s="16"/>
      <c r="Z14" s="16"/>
      <c r="AA14" s="16"/>
      <c r="AB14" s="16"/>
      <c r="AC14" s="16"/>
    </row>
    <row r="15" spans="1:29" ht="12.75" customHeight="1" x14ac:dyDescent="0.3">
      <c r="A15" s="1278" t="s">
        <v>29</v>
      </c>
      <c r="B15" s="1278"/>
      <c r="C15" s="1279"/>
      <c r="D15" s="825">
        <v>255</v>
      </c>
      <c r="E15" s="951">
        <v>38</v>
      </c>
      <c r="F15" s="364">
        <v>22</v>
      </c>
      <c r="G15" s="356">
        <v>24</v>
      </c>
      <c r="H15" s="364">
        <v>17</v>
      </c>
      <c r="I15" s="356">
        <v>38</v>
      </c>
      <c r="J15" s="364">
        <v>22</v>
      </c>
      <c r="K15" s="356">
        <v>20</v>
      </c>
      <c r="L15" s="364">
        <v>19</v>
      </c>
      <c r="M15" s="349">
        <v>37</v>
      </c>
      <c r="N15" s="949"/>
      <c r="O15" s="950"/>
      <c r="P15" s="348"/>
      <c r="Q15" s="795">
        <f t="shared" si="0"/>
        <v>237</v>
      </c>
      <c r="R15" s="16"/>
      <c r="S15" s="16"/>
      <c r="T15" s="16"/>
      <c r="U15" s="16"/>
      <c r="V15" s="16"/>
      <c r="W15" s="16"/>
      <c r="X15" s="16"/>
      <c r="Y15" s="16"/>
      <c r="Z15" s="16"/>
      <c r="AA15" s="16"/>
      <c r="AB15" s="16"/>
      <c r="AC15" s="16"/>
    </row>
    <row r="16" spans="1:29" ht="12.75" customHeight="1" x14ac:dyDescent="0.25">
      <c r="A16" s="368" t="s">
        <v>2</v>
      </c>
      <c r="B16" s="369"/>
      <c r="C16" s="370"/>
      <c r="D16" s="796">
        <f>SUM(D10:D15)</f>
        <v>651</v>
      </c>
      <c r="E16" s="927">
        <f t="shared" ref="E16:Q16" si="1">SUM(E10:E15)</f>
        <v>91</v>
      </c>
      <c r="F16" s="928">
        <f t="shared" si="1"/>
        <v>47</v>
      </c>
      <c r="G16" s="928">
        <f t="shared" si="1"/>
        <v>58</v>
      </c>
      <c r="H16" s="928">
        <f t="shared" si="1"/>
        <v>33</v>
      </c>
      <c r="I16" s="928">
        <f t="shared" si="1"/>
        <v>87</v>
      </c>
      <c r="J16" s="928">
        <f t="shared" si="1"/>
        <v>48</v>
      </c>
      <c r="K16" s="928">
        <f t="shared" si="1"/>
        <v>60</v>
      </c>
      <c r="L16" s="928">
        <f t="shared" si="1"/>
        <v>66</v>
      </c>
      <c r="M16" s="928">
        <f t="shared" si="1"/>
        <v>114</v>
      </c>
      <c r="N16" s="928"/>
      <c r="O16" s="928"/>
      <c r="P16" s="928"/>
      <c r="Q16" s="796">
        <f t="shared" si="1"/>
        <v>604</v>
      </c>
      <c r="R16" s="16"/>
      <c r="S16" s="16"/>
      <c r="T16" s="16"/>
      <c r="U16" s="16"/>
      <c r="V16" s="16"/>
      <c r="W16" s="16"/>
      <c r="X16" s="16"/>
      <c r="Y16" s="16"/>
      <c r="Z16" s="16"/>
      <c r="AA16" s="16"/>
      <c r="AB16" s="16"/>
      <c r="AC16" s="16"/>
    </row>
    <row r="17" spans="2:29" ht="13.5" customHeight="1" x14ac:dyDescent="0.3">
      <c r="L17" s="1283"/>
      <c r="M17" s="1283"/>
      <c r="N17" s="1283"/>
      <c r="O17" s="1283"/>
      <c r="P17" s="1283"/>
      <c r="Q17" s="1283"/>
      <c r="R17" s="16"/>
      <c r="S17" s="16"/>
      <c r="T17" s="16"/>
      <c r="U17" s="16"/>
      <c r="V17" s="16"/>
      <c r="W17" s="16"/>
      <c r="X17" s="16"/>
      <c r="Y17" s="16"/>
      <c r="Z17" s="16"/>
      <c r="AA17" s="16"/>
      <c r="AB17" s="16"/>
      <c r="AC17" s="16"/>
    </row>
    <row r="18" spans="2:29" ht="15" x14ac:dyDescent="0.2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row>
    <row r="19" spans="2:29" ht="15" x14ac:dyDescent="0.25">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row>
    <row r="20" spans="2:29" x14ac:dyDescent="0.3">
      <c r="B20" s="16"/>
      <c r="C20" s="16"/>
      <c r="D20" s="16"/>
      <c r="E20" s="16"/>
      <c r="F20" s="16"/>
      <c r="G20" s="16"/>
      <c r="H20" s="16"/>
      <c r="I20" s="16" t="s">
        <v>10</v>
      </c>
      <c r="J20" s="16"/>
      <c r="K20" s="16"/>
      <c r="L20" s="16"/>
      <c r="M20" s="16"/>
      <c r="N20" s="16"/>
      <c r="O20" s="16"/>
      <c r="P20" s="16"/>
      <c r="Q20" s="16"/>
      <c r="R20" s="16"/>
      <c r="S20" s="16"/>
      <c r="T20" s="16"/>
      <c r="U20" s="16"/>
      <c r="V20" s="16"/>
      <c r="W20" s="16"/>
      <c r="X20" s="16"/>
      <c r="Y20" s="16"/>
      <c r="Z20" s="16"/>
      <c r="AA20" s="16"/>
      <c r="AB20" s="16"/>
      <c r="AC20" s="16"/>
    </row>
    <row r="21" spans="2:29" x14ac:dyDescent="0.3">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row>
    <row r="22" spans="2:29" x14ac:dyDescent="0.3">
      <c r="B22" s="16"/>
      <c r="C22" s="16"/>
      <c r="D22" s="16"/>
      <c r="E22" s="16"/>
      <c r="F22" s="16"/>
      <c r="G22" s="16"/>
      <c r="H22" s="16"/>
      <c r="I22" s="16"/>
      <c r="J22" s="16"/>
      <c r="K22" s="16"/>
      <c r="L22" s="16"/>
      <c r="M22" s="16"/>
      <c r="N22" s="16"/>
      <c r="O22" s="16" t="s">
        <v>10</v>
      </c>
      <c r="P22" s="16"/>
      <c r="Q22" s="16"/>
      <c r="R22" s="16"/>
      <c r="S22" s="16"/>
      <c r="T22" s="16"/>
      <c r="U22" s="16"/>
      <c r="V22" s="16"/>
      <c r="W22" s="16"/>
      <c r="X22" s="16"/>
      <c r="Y22" s="16"/>
      <c r="Z22" s="16"/>
      <c r="AA22" s="16"/>
      <c r="AB22" s="16"/>
      <c r="AC22" s="16"/>
    </row>
    <row r="24" spans="2:29" x14ac:dyDescent="0.3">
      <c r="L24" t="s">
        <v>10</v>
      </c>
    </row>
  </sheetData>
  <mergeCells count="11">
    <mergeCell ref="L17:Q17"/>
    <mergeCell ref="A12:C12"/>
    <mergeCell ref="A13:C13"/>
    <mergeCell ref="A14:C14"/>
    <mergeCell ref="A15:C15"/>
    <mergeCell ref="A11:C11"/>
    <mergeCell ref="A5:Q6"/>
    <mergeCell ref="A8:C8"/>
    <mergeCell ref="D8:D9"/>
    <mergeCell ref="E8:P8"/>
    <mergeCell ref="A10:C10"/>
  </mergeCells>
  <pageMargins left="0.70866141732283472" right="0.70866141732283472" top="0.74803149606299213" bottom="0.74803149606299213" header="0.31496062992125984" footer="0.31496062992125984"/>
  <pageSetup paperSize="9" orientation="landscape" r:id="rId1"/>
  <headerFooter>
    <oddFooter>&amp;LMånedstallene er foreløbige.&amp;RSide 17&amp;CTal på udlændingeområdet pr. 30.09.2019</oddFooter>
  </headerFooter>
  <ignoredErrors>
    <ignoredError sqref="Q10:Q1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dimension ref="B1:Q41"/>
  <sheetViews>
    <sheetView view="pageLayout" zoomScale="70" zoomScaleNormal="100" zoomScalePageLayoutView="70" workbookViewId="0">
      <selection activeCell="B13" sqref="B13"/>
    </sheetView>
  </sheetViews>
  <sheetFormatPr defaultColWidth="9.109375" defaultRowHeight="14.4" x14ac:dyDescent="0.3"/>
  <cols>
    <col min="1" max="1" width="7.44140625" style="16" customWidth="1"/>
    <col min="2" max="13" width="9.109375" style="16"/>
    <col min="14" max="14" width="7.44140625" style="16" customWidth="1"/>
    <col min="15" max="18" width="9.109375" style="16"/>
    <col min="19" max="28" width="9.109375" style="16" customWidth="1"/>
    <col min="29" max="16384" width="9.109375" style="16"/>
  </cols>
  <sheetData>
    <row r="1" spans="2:17" ht="15" customHeight="1" x14ac:dyDescent="0.3"/>
    <row r="2" spans="2:17" ht="15" customHeight="1" x14ac:dyDescent="0.35">
      <c r="B2" s="162" t="s">
        <v>90</v>
      </c>
      <c r="C2" s="162"/>
      <c r="D2" s="162"/>
      <c r="E2" s="162"/>
      <c r="F2" s="162"/>
      <c r="G2" s="162"/>
      <c r="H2" s="162"/>
      <c r="I2" s="162"/>
      <c r="J2" s="162"/>
      <c r="K2" s="162"/>
      <c r="L2" s="162"/>
      <c r="M2" s="162"/>
      <c r="N2" s="162"/>
      <c r="O2" s="162"/>
      <c r="P2" s="162"/>
      <c r="Q2" s="162"/>
    </row>
    <row r="3" spans="2:17" ht="4.5" customHeight="1" x14ac:dyDescent="0.25"/>
    <row r="4" spans="2:17" x14ac:dyDescent="0.3">
      <c r="B4" s="17" t="s">
        <v>76</v>
      </c>
      <c r="C4" s="17"/>
      <c r="D4" s="17"/>
      <c r="E4" s="17"/>
      <c r="F4" s="17"/>
      <c r="G4" s="17"/>
      <c r="H4" s="17"/>
      <c r="I4" s="17"/>
      <c r="J4" s="17"/>
      <c r="K4" s="17"/>
      <c r="L4" s="17"/>
      <c r="M4" s="17"/>
      <c r="N4" s="17">
        <v>1</v>
      </c>
    </row>
    <row r="5" spans="2:17" ht="15" x14ac:dyDescent="0.25">
      <c r="B5" s="151" t="s">
        <v>122</v>
      </c>
      <c r="C5" s="151"/>
      <c r="D5" s="151"/>
      <c r="E5" s="151"/>
      <c r="F5" s="151"/>
      <c r="G5" s="151"/>
      <c r="H5" s="151"/>
      <c r="I5" s="151"/>
      <c r="J5" s="151"/>
      <c r="K5" s="151"/>
      <c r="L5" s="151"/>
      <c r="M5" s="151"/>
      <c r="N5" s="151">
        <v>2</v>
      </c>
    </row>
    <row r="6" spans="2:17" ht="3.75" customHeight="1" x14ac:dyDescent="0.25"/>
    <row r="7" spans="2:17" ht="14.25" customHeight="1" x14ac:dyDescent="0.25">
      <c r="B7" s="160" t="s">
        <v>88</v>
      </c>
      <c r="C7" s="161"/>
      <c r="D7" s="161"/>
      <c r="E7" s="161"/>
      <c r="F7" s="161"/>
      <c r="G7" s="161"/>
      <c r="H7" s="161"/>
      <c r="I7" s="161"/>
      <c r="J7" s="161"/>
      <c r="K7" s="161"/>
      <c r="L7" s="161"/>
      <c r="M7" s="161"/>
      <c r="N7" s="161"/>
    </row>
    <row r="8" spans="2:17" ht="14.25" customHeight="1" x14ac:dyDescent="0.3">
      <c r="B8" s="16" t="s">
        <v>96</v>
      </c>
      <c r="N8" s="16">
        <v>3</v>
      </c>
    </row>
    <row r="9" spans="2:17" ht="14.25" customHeight="1" x14ac:dyDescent="0.3">
      <c r="B9" s="151" t="s">
        <v>97</v>
      </c>
      <c r="C9" s="151"/>
      <c r="D9" s="151"/>
      <c r="E9" s="151"/>
      <c r="F9" s="151"/>
      <c r="G9" s="151"/>
      <c r="H9" s="151"/>
      <c r="I9" s="151"/>
      <c r="J9" s="151"/>
      <c r="K9" s="151"/>
      <c r="L9" s="151"/>
      <c r="M9" s="151"/>
      <c r="N9" s="151">
        <v>4</v>
      </c>
    </row>
    <row r="10" spans="2:17" ht="14.25" customHeight="1" x14ac:dyDescent="0.3">
      <c r="B10" s="151" t="s">
        <v>89</v>
      </c>
      <c r="C10" s="151"/>
      <c r="D10" s="151"/>
      <c r="E10" s="151"/>
      <c r="F10" s="151"/>
      <c r="G10" s="151"/>
      <c r="H10" s="151"/>
      <c r="I10" s="151"/>
      <c r="J10" s="151"/>
      <c r="K10" s="151"/>
      <c r="L10" s="151"/>
      <c r="M10" s="244"/>
      <c r="N10" s="245" t="s">
        <v>113</v>
      </c>
    </row>
    <row r="11" spans="2:17" ht="15" x14ac:dyDescent="0.25">
      <c r="B11" s="151" t="s">
        <v>243</v>
      </c>
      <c r="C11" s="151"/>
      <c r="D11" s="151"/>
      <c r="E11" s="151"/>
      <c r="F11" s="151"/>
      <c r="G11" s="151"/>
      <c r="H11" s="151"/>
      <c r="I11" s="151"/>
      <c r="J11" s="151"/>
      <c r="K11" s="151"/>
      <c r="L11" s="151"/>
      <c r="M11" s="151"/>
      <c r="N11" s="245" t="s">
        <v>244</v>
      </c>
    </row>
    <row r="12" spans="2:17" x14ac:dyDescent="0.3">
      <c r="B12" s="151" t="s">
        <v>366</v>
      </c>
      <c r="C12" s="151"/>
      <c r="D12" s="151"/>
      <c r="E12" s="151"/>
      <c r="F12" s="151"/>
      <c r="G12" s="151"/>
      <c r="H12" s="151"/>
      <c r="I12" s="151"/>
      <c r="J12" s="151"/>
      <c r="K12" s="151"/>
      <c r="L12" s="151"/>
      <c r="M12" s="151"/>
      <c r="N12" s="245" t="s">
        <v>278</v>
      </c>
    </row>
    <row r="13" spans="2:17" ht="3.75" customHeight="1" x14ac:dyDescent="0.25"/>
    <row r="14" spans="2:17" ht="14.25" customHeight="1" x14ac:dyDescent="0.3">
      <c r="B14" s="152" t="s">
        <v>94</v>
      </c>
      <c r="C14" s="153"/>
      <c r="D14" s="153"/>
      <c r="E14" s="153"/>
      <c r="F14" s="153"/>
      <c r="G14" s="153"/>
      <c r="H14" s="153"/>
      <c r="I14" s="153"/>
      <c r="J14" s="153"/>
      <c r="K14" s="153"/>
      <c r="L14" s="153"/>
      <c r="M14" s="153"/>
      <c r="N14" s="153"/>
    </row>
    <row r="15" spans="2:17" ht="14.25" customHeight="1" x14ac:dyDescent="0.3">
      <c r="B15" s="17" t="s">
        <v>77</v>
      </c>
      <c r="C15" s="17"/>
      <c r="D15" s="17"/>
      <c r="E15" s="17"/>
      <c r="F15" s="17"/>
      <c r="G15" s="17"/>
      <c r="H15" s="17"/>
      <c r="I15" s="17"/>
      <c r="J15" s="17"/>
      <c r="K15" s="17"/>
      <c r="L15" s="17"/>
      <c r="M15" s="17"/>
      <c r="N15" s="551">
        <v>10</v>
      </c>
    </row>
    <row r="16" spans="2:17" ht="14.25" customHeight="1" x14ac:dyDescent="0.3">
      <c r="B16" s="151" t="s">
        <v>95</v>
      </c>
      <c r="C16" s="151"/>
      <c r="D16" s="151"/>
      <c r="E16" s="151"/>
      <c r="F16" s="151"/>
      <c r="G16" s="151"/>
      <c r="H16" s="151"/>
      <c r="I16" s="151"/>
      <c r="J16" s="151"/>
      <c r="K16" s="151"/>
      <c r="L16" s="151"/>
      <c r="M16" s="151"/>
      <c r="N16" s="151">
        <v>11</v>
      </c>
    </row>
    <row r="17" spans="2:15" ht="14.25" customHeight="1" x14ac:dyDescent="0.3">
      <c r="B17" s="17" t="s">
        <v>92</v>
      </c>
      <c r="C17" s="219"/>
      <c r="D17" s="219"/>
      <c r="E17" s="219"/>
      <c r="F17" s="219"/>
      <c r="G17" s="219"/>
      <c r="H17" s="219"/>
      <c r="I17" s="219"/>
      <c r="J17" s="219"/>
      <c r="K17" s="219"/>
      <c r="L17" s="219"/>
      <c r="M17" s="151"/>
      <c r="N17" s="151">
        <v>12</v>
      </c>
    </row>
    <row r="18" spans="2:15" ht="14.25" customHeight="1" x14ac:dyDescent="0.3">
      <c r="B18" s="151" t="s">
        <v>93</v>
      </c>
      <c r="C18" s="17"/>
      <c r="D18" s="17"/>
      <c r="E18" s="17"/>
      <c r="F18" s="17"/>
      <c r="G18" s="17"/>
      <c r="H18" s="17"/>
      <c r="I18" s="17"/>
      <c r="J18" s="17"/>
      <c r="K18" s="17"/>
      <c r="L18" s="17"/>
      <c r="M18" s="17"/>
      <c r="N18" s="17">
        <v>13</v>
      </c>
    </row>
    <row r="19" spans="2:15" ht="14.25" customHeight="1" x14ac:dyDescent="0.3">
      <c r="B19" s="151" t="s">
        <v>100</v>
      </c>
      <c r="C19" s="151"/>
      <c r="D19" s="151"/>
      <c r="E19" s="151"/>
      <c r="F19" s="151"/>
      <c r="G19" s="151"/>
      <c r="H19" s="151"/>
      <c r="I19" s="151"/>
      <c r="J19" s="151"/>
      <c r="K19" s="151"/>
      <c r="L19" s="151"/>
      <c r="M19" s="151"/>
      <c r="N19" s="151">
        <v>14</v>
      </c>
    </row>
    <row r="20" spans="2:15" ht="3.75" customHeight="1" x14ac:dyDescent="0.25"/>
    <row r="21" spans="2:15" ht="14.25" customHeight="1" x14ac:dyDescent="0.25">
      <c r="B21" s="281" t="s">
        <v>134</v>
      </c>
      <c r="C21" s="282"/>
      <c r="D21" s="282"/>
      <c r="E21" s="282"/>
      <c r="F21" s="282"/>
      <c r="G21" s="282"/>
      <c r="H21" s="282"/>
      <c r="I21" s="282"/>
      <c r="J21" s="282"/>
      <c r="K21" s="282"/>
      <c r="L21" s="282"/>
      <c r="M21" s="282"/>
      <c r="N21" s="282"/>
    </row>
    <row r="22" spans="2:15" ht="14.25" customHeight="1" x14ac:dyDescent="0.25">
      <c r="B22" s="16" t="s">
        <v>135</v>
      </c>
      <c r="N22" s="16">
        <v>15</v>
      </c>
    </row>
    <row r="23" spans="2:15" ht="14.25" customHeight="1" x14ac:dyDescent="0.25">
      <c r="B23" s="151" t="s">
        <v>136</v>
      </c>
      <c r="C23" s="151"/>
      <c r="D23" s="151"/>
      <c r="E23" s="151"/>
      <c r="F23" s="151"/>
      <c r="G23" s="151"/>
      <c r="H23" s="151"/>
      <c r="I23" s="151"/>
      <c r="J23" s="151"/>
      <c r="K23" s="151"/>
      <c r="L23" s="151"/>
      <c r="M23" s="151"/>
      <c r="N23" s="244" t="s">
        <v>313</v>
      </c>
    </row>
    <row r="24" spans="2:15" ht="3.75" customHeight="1" x14ac:dyDescent="0.25">
      <c r="B24" s="17"/>
      <c r="C24" s="17"/>
      <c r="D24" s="17"/>
      <c r="E24" s="17"/>
      <c r="F24" s="17"/>
      <c r="G24" s="17"/>
      <c r="H24" s="17"/>
      <c r="I24" s="17"/>
      <c r="J24" s="17"/>
      <c r="K24" s="17"/>
      <c r="L24" s="17"/>
      <c r="M24" s="17"/>
      <c r="N24" s="17"/>
    </row>
    <row r="25" spans="2:15" ht="14.25" customHeight="1" x14ac:dyDescent="0.25">
      <c r="B25" s="211" t="s">
        <v>103</v>
      </c>
      <c r="C25" s="212"/>
      <c r="D25" s="212"/>
      <c r="E25" s="212"/>
      <c r="F25" s="212"/>
      <c r="G25" s="212"/>
      <c r="H25" s="212"/>
      <c r="I25" s="212"/>
      <c r="J25" s="212"/>
      <c r="K25" s="212"/>
      <c r="L25" s="212"/>
      <c r="M25" s="212"/>
      <c r="N25" s="212"/>
    </row>
    <row r="26" spans="2:15" ht="14.25" customHeight="1" x14ac:dyDescent="0.3">
      <c r="B26" s="213" t="s">
        <v>105</v>
      </c>
      <c r="C26" s="213"/>
      <c r="D26" s="213"/>
      <c r="E26" s="213"/>
      <c r="F26" s="213"/>
      <c r="G26" s="213"/>
      <c r="H26" s="213"/>
      <c r="I26" s="213"/>
      <c r="J26" s="213"/>
      <c r="K26" s="213"/>
      <c r="L26" s="213"/>
      <c r="M26" s="213"/>
      <c r="N26" s="213">
        <v>18</v>
      </c>
    </row>
    <row r="27" spans="2:15" ht="14.25" customHeight="1" x14ac:dyDescent="0.3">
      <c r="B27" s="151" t="s">
        <v>104</v>
      </c>
      <c r="C27" s="151"/>
      <c r="D27" s="151"/>
      <c r="E27" s="151"/>
      <c r="F27" s="151"/>
      <c r="G27" s="151"/>
      <c r="H27" s="151"/>
      <c r="I27" s="151"/>
      <c r="J27" s="151"/>
      <c r="K27" s="151"/>
      <c r="L27" s="151"/>
      <c r="M27" s="151"/>
      <c r="N27" s="151">
        <v>19</v>
      </c>
    </row>
    <row r="28" spans="2:15" ht="3.75" customHeight="1" x14ac:dyDescent="0.25">
      <c r="B28" s="17"/>
      <c r="C28" s="17"/>
      <c r="D28" s="17"/>
      <c r="E28" s="17"/>
      <c r="F28" s="17"/>
      <c r="G28" s="17"/>
      <c r="H28" s="17"/>
      <c r="I28" s="17"/>
      <c r="J28" s="17"/>
      <c r="K28" s="17"/>
      <c r="L28" s="17"/>
      <c r="M28" s="17"/>
      <c r="N28" s="17"/>
    </row>
    <row r="29" spans="2:15" ht="14.25" customHeight="1" x14ac:dyDescent="0.25">
      <c r="B29" s="154" t="s">
        <v>78</v>
      </c>
      <c r="C29" s="155"/>
      <c r="D29" s="155"/>
      <c r="E29" s="155"/>
      <c r="F29" s="155"/>
      <c r="G29" s="155"/>
      <c r="H29" s="155"/>
      <c r="I29" s="155"/>
      <c r="J29" s="155"/>
      <c r="K29" s="155"/>
      <c r="L29" s="155"/>
      <c r="M29" s="155"/>
      <c r="N29" s="155"/>
    </row>
    <row r="30" spans="2:15" ht="14.25" customHeight="1" x14ac:dyDescent="0.3">
      <c r="B30" s="17" t="s">
        <v>79</v>
      </c>
      <c r="C30" s="17"/>
      <c r="D30" s="17"/>
      <c r="E30" s="17"/>
      <c r="F30" s="17"/>
      <c r="G30" s="17"/>
      <c r="H30" s="17"/>
      <c r="I30" s="17"/>
      <c r="J30" s="17"/>
      <c r="K30" s="17"/>
      <c r="L30" s="17"/>
      <c r="M30" s="17"/>
      <c r="N30" s="17">
        <v>20</v>
      </c>
    </row>
    <row r="31" spans="2:15" ht="14.25" customHeight="1" x14ac:dyDescent="0.3">
      <c r="B31" s="151" t="s">
        <v>80</v>
      </c>
      <c r="C31" s="151"/>
      <c r="D31" s="151"/>
      <c r="E31" s="151"/>
      <c r="F31" s="151"/>
      <c r="G31" s="151"/>
      <c r="H31" s="151"/>
      <c r="I31" s="151"/>
      <c r="J31" s="151"/>
      <c r="K31" s="151"/>
      <c r="L31" s="151"/>
      <c r="M31" s="151"/>
      <c r="N31" s="244" t="s">
        <v>314</v>
      </c>
      <c r="O31" s="306"/>
    </row>
    <row r="32" spans="2:15" ht="14.25" customHeight="1" x14ac:dyDescent="0.3">
      <c r="B32" s="151" t="s">
        <v>247</v>
      </c>
      <c r="C32" s="151"/>
      <c r="D32" s="151"/>
      <c r="E32" s="151"/>
      <c r="F32" s="151"/>
      <c r="G32" s="151"/>
      <c r="H32" s="151"/>
      <c r="I32" s="151"/>
      <c r="J32" s="151"/>
      <c r="K32" s="151"/>
      <c r="L32" s="151"/>
      <c r="M32" s="151"/>
      <c r="N32" s="244">
        <v>24</v>
      </c>
    </row>
    <row r="33" spans="2:14" ht="3.75" customHeight="1" x14ac:dyDescent="0.3"/>
    <row r="34" spans="2:14" ht="14.25" customHeight="1" x14ac:dyDescent="0.3">
      <c r="B34" s="156" t="s">
        <v>81</v>
      </c>
      <c r="C34" s="157"/>
      <c r="D34" s="157"/>
      <c r="E34" s="157"/>
      <c r="F34" s="157"/>
      <c r="G34" s="157"/>
      <c r="H34" s="157"/>
      <c r="I34" s="157"/>
      <c r="J34" s="157"/>
      <c r="K34" s="157"/>
      <c r="L34" s="157"/>
      <c r="M34" s="157"/>
      <c r="N34" s="157"/>
    </row>
    <row r="35" spans="2:14" ht="14.25" customHeight="1" x14ac:dyDescent="0.3">
      <c r="B35" s="16" t="s">
        <v>82</v>
      </c>
      <c r="N35" s="16">
        <v>25</v>
      </c>
    </row>
    <row r="36" spans="2:14" ht="14.25" customHeight="1" x14ac:dyDescent="0.3">
      <c r="B36" s="151" t="s">
        <v>83</v>
      </c>
      <c r="C36" s="151"/>
      <c r="D36" s="151"/>
      <c r="E36" s="151"/>
      <c r="F36" s="151"/>
      <c r="G36" s="151"/>
      <c r="H36" s="151"/>
      <c r="I36" s="151"/>
      <c r="J36" s="151"/>
      <c r="K36" s="151"/>
      <c r="L36" s="151"/>
      <c r="M36" s="151"/>
      <c r="N36" s="151">
        <v>26</v>
      </c>
    </row>
    <row r="37" spans="2:14" ht="14.25" customHeight="1" x14ac:dyDescent="0.3">
      <c r="B37" s="151" t="s">
        <v>84</v>
      </c>
      <c r="C37" s="151"/>
      <c r="D37" s="151"/>
      <c r="E37" s="151"/>
      <c r="F37" s="151"/>
      <c r="G37" s="151"/>
      <c r="H37" s="151"/>
      <c r="I37" s="151"/>
      <c r="J37" s="151"/>
      <c r="K37" s="151"/>
      <c r="L37" s="151"/>
      <c r="M37" s="151"/>
      <c r="N37" s="151">
        <v>27</v>
      </c>
    </row>
    <row r="38" spans="2:14" ht="3.75" customHeight="1" x14ac:dyDescent="0.3"/>
    <row r="39" spans="2:14" ht="14.25" customHeight="1" x14ac:dyDescent="0.3">
      <c r="B39" s="158" t="s">
        <v>85</v>
      </c>
      <c r="C39" s="159"/>
      <c r="D39" s="159"/>
      <c r="E39" s="159"/>
      <c r="F39" s="159"/>
      <c r="G39" s="159"/>
      <c r="H39" s="159"/>
      <c r="I39" s="159"/>
      <c r="J39" s="159"/>
      <c r="K39" s="159"/>
      <c r="L39" s="159"/>
      <c r="M39" s="159"/>
      <c r="N39" s="159"/>
    </row>
    <row r="40" spans="2:14" ht="14.25" customHeight="1" x14ac:dyDescent="0.3">
      <c r="B40" s="16" t="s">
        <v>86</v>
      </c>
      <c r="N40" s="16">
        <v>28</v>
      </c>
    </row>
    <row r="41" spans="2:14" ht="14.25" customHeight="1" x14ac:dyDescent="0.3">
      <c r="B41" s="151" t="s">
        <v>87</v>
      </c>
      <c r="C41" s="151"/>
      <c r="D41" s="151"/>
      <c r="E41" s="151"/>
      <c r="F41" s="151"/>
      <c r="G41" s="151"/>
      <c r="H41" s="151"/>
      <c r="I41" s="151"/>
      <c r="J41" s="151"/>
      <c r="K41" s="151"/>
      <c r="L41" s="151"/>
      <c r="M41" s="151"/>
      <c r="N41" s="151">
        <v>29</v>
      </c>
    </row>
  </sheetData>
  <printOptions horizontalCentered="1" verticalCentered="1"/>
  <pageMargins left="0.70866141732283472" right="0.51181102362204722" top="0.39370078740157483" bottom="0.70866141732283472" header="0.31496062992125984" footer="0.31496062992125984"/>
  <pageSetup paperSize="9" fitToWidth="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3"/>
  <dimension ref="A1:P35"/>
  <sheetViews>
    <sheetView showGridLines="0" view="pageLayout" zoomScaleNormal="100" workbookViewId="0">
      <selection activeCell="P34" sqref="P34"/>
    </sheetView>
  </sheetViews>
  <sheetFormatPr defaultRowHeight="14.4" x14ac:dyDescent="0.3"/>
  <cols>
    <col min="1" max="1" width="24" customWidth="1"/>
    <col min="2" max="13" width="7.6640625" customWidth="1"/>
    <col min="14" max="14" width="7.88671875" customWidth="1"/>
    <col min="15" max="15" width="12.44140625" customWidth="1"/>
    <col min="16" max="16" width="2.6640625" customWidth="1"/>
  </cols>
  <sheetData>
    <row r="1" spans="1:16" x14ac:dyDescent="0.3">
      <c r="A1" s="16"/>
      <c r="B1" s="16"/>
      <c r="C1" s="16"/>
      <c r="D1" s="16"/>
      <c r="E1" s="16"/>
      <c r="F1" s="16"/>
      <c r="G1" s="16"/>
      <c r="H1" s="16"/>
      <c r="I1" s="16"/>
      <c r="J1" s="16"/>
      <c r="K1" s="16"/>
      <c r="L1" s="16"/>
      <c r="M1" s="16"/>
      <c r="N1" s="16"/>
      <c r="O1" s="16"/>
      <c r="P1" s="16"/>
    </row>
    <row r="2" spans="1:16" x14ac:dyDescent="0.3">
      <c r="A2" s="16"/>
      <c r="B2" s="16"/>
      <c r="C2" s="16"/>
      <c r="D2" s="16"/>
      <c r="E2" s="16"/>
      <c r="F2" s="16"/>
      <c r="G2" s="16"/>
      <c r="H2" s="16"/>
      <c r="I2" s="16"/>
      <c r="J2" s="16"/>
      <c r="K2" s="16"/>
      <c r="L2" s="16"/>
      <c r="M2" s="16"/>
      <c r="N2" s="16"/>
      <c r="O2" s="16"/>
      <c r="P2" s="16"/>
    </row>
    <row r="3" spans="1:16" x14ac:dyDescent="0.3">
      <c r="A3" s="16"/>
      <c r="B3" s="16"/>
      <c r="C3" s="16"/>
      <c r="D3" s="16"/>
      <c r="E3" s="16"/>
      <c r="F3" s="16"/>
      <c r="G3" s="16"/>
      <c r="H3" s="16"/>
      <c r="I3" s="16"/>
      <c r="J3" s="16"/>
      <c r="K3" s="16"/>
      <c r="L3" s="16"/>
      <c r="M3" s="16"/>
      <c r="N3" s="16"/>
      <c r="O3" s="16"/>
      <c r="P3" s="16"/>
    </row>
    <row r="4" spans="1:16" ht="15.75" customHeight="1" x14ac:dyDescent="0.3">
      <c r="A4" s="16"/>
      <c r="B4" s="16"/>
      <c r="C4" s="16"/>
      <c r="D4" s="16"/>
      <c r="E4" s="16"/>
      <c r="F4" s="16"/>
      <c r="G4" s="16"/>
      <c r="H4" s="16"/>
      <c r="I4" s="16"/>
      <c r="J4" s="16"/>
      <c r="K4" s="16"/>
      <c r="L4" s="16"/>
      <c r="M4" s="16"/>
      <c r="N4" s="16"/>
      <c r="O4" s="16"/>
      <c r="P4" s="16"/>
    </row>
    <row r="5" spans="1:16" ht="15" customHeight="1" x14ac:dyDescent="0.3">
      <c r="A5" s="1284" t="s">
        <v>291</v>
      </c>
      <c r="B5" s="1284"/>
      <c r="C5" s="1284"/>
      <c r="D5" s="1284"/>
      <c r="E5" s="1284"/>
      <c r="F5" s="1284"/>
      <c r="G5" s="1284"/>
      <c r="H5" s="1284"/>
      <c r="I5" s="1284"/>
      <c r="J5" s="1284"/>
      <c r="K5" s="1284"/>
      <c r="L5" s="1284"/>
      <c r="M5" s="1284"/>
      <c r="N5" s="1284"/>
      <c r="O5" s="1284"/>
      <c r="P5" s="229"/>
    </row>
    <row r="6" spans="1:16" ht="15" customHeight="1" x14ac:dyDescent="0.3">
      <c r="A6" s="1284"/>
      <c r="B6" s="1284"/>
      <c r="C6" s="1284"/>
      <c r="D6" s="1284"/>
      <c r="E6" s="1284"/>
      <c r="F6" s="1284"/>
      <c r="G6" s="1284"/>
      <c r="H6" s="1284"/>
      <c r="I6" s="1284"/>
      <c r="J6" s="1284"/>
      <c r="K6" s="1284"/>
      <c r="L6" s="1284"/>
      <c r="M6" s="1284"/>
      <c r="N6" s="1284"/>
      <c r="O6" s="1284"/>
      <c r="P6" s="229"/>
    </row>
    <row r="7" spans="1:16" x14ac:dyDescent="0.3">
      <c r="A7" s="16"/>
      <c r="B7" s="16"/>
      <c r="C7" s="16"/>
      <c r="D7" s="16"/>
      <c r="E7" s="16"/>
      <c r="F7" s="16"/>
      <c r="G7" s="16"/>
      <c r="H7" s="16"/>
      <c r="I7" s="16"/>
      <c r="J7" s="16"/>
      <c r="K7" s="16"/>
      <c r="L7" s="16"/>
      <c r="M7" s="16"/>
      <c r="N7" s="16"/>
      <c r="O7" s="16"/>
      <c r="P7" s="16"/>
    </row>
    <row r="8" spans="1:16" x14ac:dyDescent="0.3">
      <c r="A8" s="16"/>
      <c r="B8" s="16"/>
      <c r="C8" s="16"/>
      <c r="D8" s="16"/>
      <c r="E8" s="16"/>
      <c r="F8" s="16"/>
      <c r="G8" s="16"/>
      <c r="H8" s="16"/>
      <c r="I8" s="16"/>
      <c r="J8" s="16"/>
      <c r="K8" s="16"/>
      <c r="L8" s="16"/>
      <c r="M8" s="16"/>
      <c r="N8" s="16"/>
      <c r="O8" s="16"/>
      <c r="P8" s="16"/>
    </row>
    <row r="9" spans="1:16" x14ac:dyDescent="0.3">
      <c r="A9" s="16"/>
      <c r="B9" s="16"/>
      <c r="C9" s="16"/>
      <c r="D9" s="16"/>
      <c r="E9" s="16"/>
      <c r="F9" s="16"/>
      <c r="G9" s="16"/>
      <c r="H9" s="16"/>
      <c r="I9" s="16"/>
      <c r="J9" s="16"/>
      <c r="K9" s="16"/>
      <c r="L9" s="16"/>
      <c r="M9" s="16"/>
      <c r="N9" s="16"/>
      <c r="O9" s="16"/>
      <c r="P9" s="16"/>
    </row>
    <row r="10" spans="1:16" x14ac:dyDescent="0.3">
      <c r="A10" s="16"/>
      <c r="B10" s="16"/>
      <c r="C10" s="16"/>
      <c r="D10" s="16"/>
      <c r="E10" s="16"/>
      <c r="F10" s="16"/>
      <c r="G10" s="16"/>
      <c r="H10" s="16"/>
      <c r="I10" s="16"/>
      <c r="J10" s="16"/>
      <c r="K10" s="16"/>
      <c r="L10" s="16"/>
      <c r="M10" s="16"/>
      <c r="N10" s="16"/>
      <c r="O10" s="16"/>
      <c r="P10" s="16"/>
    </row>
    <row r="11" spans="1:16" x14ac:dyDescent="0.3">
      <c r="A11" s="16"/>
      <c r="B11" s="16"/>
      <c r="C11" s="16"/>
      <c r="D11" s="16"/>
      <c r="E11" s="16"/>
      <c r="F11" s="16"/>
      <c r="G11" s="16"/>
      <c r="H11" s="16"/>
      <c r="I11" s="16"/>
      <c r="J11" s="16"/>
      <c r="K11" s="16"/>
      <c r="L11" s="16"/>
      <c r="M11" s="16"/>
      <c r="N11" s="16"/>
      <c r="O11" s="16"/>
      <c r="P11" s="16"/>
    </row>
    <row r="12" spans="1:16" x14ac:dyDescent="0.3">
      <c r="A12" s="16"/>
      <c r="B12" s="16"/>
      <c r="C12" s="16"/>
      <c r="D12" s="16"/>
      <c r="E12" s="16"/>
      <c r="F12" s="16"/>
      <c r="G12" s="16"/>
      <c r="H12" s="16"/>
      <c r="I12" s="16"/>
      <c r="J12" s="16"/>
      <c r="K12" s="16"/>
      <c r="L12" s="16"/>
      <c r="M12" s="16"/>
      <c r="N12" s="16"/>
      <c r="O12" s="16"/>
      <c r="P12" s="16"/>
    </row>
    <row r="13" spans="1:16" x14ac:dyDescent="0.3">
      <c r="A13" s="16"/>
      <c r="B13" s="16"/>
      <c r="C13" s="16"/>
      <c r="D13" s="16"/>
      <c r="E13" s="16"/>
      <c r="F13" s="16"/>
      <c r="G13" s="16"/>
      <c r="H13" s="16"/>
      <c r="I13" s="16"/>
      <c r="J13" s="16"/>
      <c r="K13" s="16"/>
      <c r="L13" s="16"/>
      <c r="M13" s="16"/>
      <c r="N13" s="16"/>
      <c r="O13" s="16"/>
      <c r="P13" s="16"/>
    </row>
    <row r="14" spans="1:16" x14ac:dyDescent="0.3">
      <c r="A14" s="16"/>
      <c r="B14" s="16"/>
      <c r="C14" s="16"/>
      <c r="D14" s="16"/>
      <c r="E14" s="16"/>
      <c r="F14" s="16"/>
      <c r="G14" s="16"/>
      <c r="H14" s="16"/>
      <c r="I14" s="16"/>
      <c r="J14" s="16"/>
      <c r="K14" s="16"/>
      <c r="L14" s="16"/>
      <c r="M14" s="16"/>
      <c r="N14" s="16"/>
      <c r="O14" s="16"/>
      <c r="P14" s="16"/>
    </row>
    <row r="15" spans="1:16" x14ac:dyDescent="0.3">
      <c r="A15" s="16"/>
      <c r="B15" s="16"/>
      <c r="C15" s="16"/>
      <c r="D15" s="16"/>
      <c r="E15" s="16"/>
      <c r="F15" s="16"/>
      <c r="G15" s="16"/>
      <c r="H15" s="16"/>
      <c r="I15" s="16"/>
      <c r="J15" s="16"/>
      <c r="K15" s="16"/>
      <c r="L15" s="16"/>
      <c r="M15" s="16"/>
      <c r="N15" s="16"/>
      <c r="O15" s="16"/>
      <c r="P15" s="16"/>
    </row>
    <row r="16" spans="1:16" x14ac:dyDescent="0.3">
      <c r="A16" s="16"/>
      <c r="B16" s="16"/>
      <c r="C16" s="16"/>
      <c r="D16" s="16"/>
      <c r="E16" s="16"/>
      <c r="F16" s="16"/>
      <c r="G16" s="16"/>
      <c r="H16" s="16"/>
      <c r="I16" s="16"/>
      <c r="J16" s="16"/>
      <c r="K16" s="16"/>
      <c r="L16" s="16"/>
      <c r="M16" s="16"/>
      <c r="N16" s="16"/>
      <c r="O16" s="16"/>
      <c r="P16" s="16"/>
    </row>
    <row r="17" spans="1:16" x14ac:dyDescent="0.3">
      <c r="A17" s="16"/>
      <c r="B17" s="16"/>
      <c r="C17" s="16"/>
      <c r="D17" s="16"/>
      <c r="E17" s="16"/>
      <c r="F17" s="16"/>
      <c r="G17" s="16"/>
      <c r="H17" s="16"/>
      <c r="I17" s="16"/>
      <c r="J17" s="16"/>
      <c r="K17" s="16"/>
      <c r="L17" s="16"/>
      <c r="M17" s="16"/>
      <c r="N17" s="16"/>
      <c r="O17" s="16"/>
      <c r="P17" s="16"/>
    </row>
    <row r="18" spans="1:16" x14ac:dyDescent="0.3">
      <c r="A18" s="16"/>
      <c r="B18" s="16"/>
      <c r="C18" s="16"/>
      <c r="D18" s="16"/>
      <c r="E18" s="16"/>
      <c r="F18" s="16"/>
      <c r="G18" s="16"/>
      <c r="H18" s="16"/>
      <c r="I18" s="16"/>
      <c r="J18" s="16"/>
      <c r="K18" s="16"/>
      <c r="L18" s="16"/>
      <c r="M18" s="16"/>
      <c r="N18" s="16"/>
      <c r="O18" s="16"/>
      <c r="P18" s="16"/>
    </row>
    <row r="19" spans="1:16" x14ac:dyDescent="0.3">
      <c r="A19" s="16"/>
      <c r="B19" s="16"/>
      <c r="C19" s="16"/>
      <c r="D19" s="16"/>
      <c r="E19" s="16"/>
      <c r="F19" s="16"/>
      <c r="G19" s="16"/>
      <c r="H19" s="16"/>
      <c r="I19" s="16"/>
      <c r="J19" s="16"/>
      <c r="K19" s="16"/>
      <c r="L19" s="16"/>
      <c r="M19" s="16"/>
      <c r="N19" s="16"/>
      <c r="O19" s="16"/>
      <c r="P19" s="16"/>
    </row>
    <row r="20" spans="1:16" x14ac:dyDescent="0.3">
      <c r="A20" s="16"/>
      <c r="B20" s="16"/>
      <c r="C20" s="16"/>
      <c r="D20" s="16"/>
      <c r="E20" s="16"/>
      <c r="F20" s="16"/>
      <c r="G20" s="16"/>
      <c r="H20" s="16"/>
      <c r="I20" s="16"/>
      <c r="J20" s="16"/>
      <c r="K20" s="16"/>
      <c r="L20" s="16"/>
      <c r="M20" s="16"/>
      <c r="N20" s="16"/>
      <c r="O20" s="16"/>
      <c r="P20" s="16"/>
    </row>
    <row r="21" spans="1:16" x14ac:dyDescent="0.3">
      <c r="A21" s="16"/>
      <c r="B21" s="16"/>
      <c r="C21" s="16"/>
      <c r="D21" s="16"/>
      <c r="E21" s="16"/>
      <c r="F21" s="16"/>
      <c r="G21" s="16"/>
      <c r="H21" s="16"/>
      <c r="I21" s="16"/>
      <c r="J21" s="16"/>
      <c r="K21" s="16"/>
      <c r="L21" s="16"/>
      <c r="M21" s="16"/>
      <c r="N21" s="16"/>
      <c r="O21" s="16"/>
      <c r="P21" s="16"/>
    </row>
    <row r="22" spans="1:16" x14ac:dyDescent="0.3">
      <c r="A22" s="16"/>
      <c r="B22" s="16"/>
      <c r="C22" s="16"/>
      <c r="D22" s="16"/>
      <c r="E22" s="16"/>
      <c r="F22" s="16"/>
      <c r="G22" s="16"/>
      <c r="H22" s="16"/>
      <c r="I22" s="16"/>
      <c r="J22" s="16"/>
      <c r="K22" s="16"/>
      <c r="L22" s="16"/>
      <c r="M22" s="16"/>
      <c r="N22" s="16"/>
      <c r="O22" s="16"/>
      <c r="P22" s="16"/>
    </row>
    <row r="23" spans="1:16" x14ac:dyDescent="0.3">
      <c r="A23" s="16"/>
      <c r="B23" s="16"/>
      <c r="C23" s="16"/>
      <c r="D23" s="16"/>
      <c r="E23" s="16"/>
      <c r="F23" s="16"/>
      <c r="G23" s="16"/>
      <c r="H23" s="16"/>
      <c r="I23" s="16"/>
      <c r="J23" s="16"/>
      <c r="K23" s="16"/>
      <c r="L23" s="16"/>
      <c r="M23" s="16"/>
      <c r="N23" s="16"/>
      <c r="O23" s="16"/>
      <c r="P23" s="16"/>
    </row>
    <row r="24" spans="1:16" x14ac:dyDescent="0.3">
      <c r="A24" s="16"/>
      <c r="B24" s="16"/>
      <c r="C24" s="16"/>
      <c r="D24" s="16"/>
      <c r="E24" s="16"/>
      <c r="F24" s="16"/>
      <c r="G24" s="16"/>
      <c r="H24" s="16"/>
      <c r="I24" s="16"/>
      <c r="J24" s="16"/>
      <c r="K24" s="16"/>
      <c r="L24" s="16"/>
      <c r="M24" s="16"/>
      <c r="N24" s="16"/>
      <c r="O24" s="16"/>
      <c r="P24" s="16"/>
    </row>
    <row r="25" spans="1:16" x14ac:dyDescent="0.3">
      <c r="A25" s="16"/>
      <c r="B25" s="16"/>
      <c r="C25" s="16"/>
      <c r="D25" s="16"/>
      <c r="E25" s="16"/>
      <c r="F25" s="16"/>
      <c r="G25" s="16"/>
      <c r="H25" s="16"/>
      <c r="I25" s="16"/>
      <c r="J25" s="16"/>
      <c r="K25" s="16"/>
      <c r="L25" s="16"/>
      <c r="M25" s="16"/>
      <c r="N25" s="16"/>
      <c r="O25" s="16"/>
      <c r="P25" s="16"/>
    </row>
    <row r="26" spans="1:16" ht="15" x14ac:dyDescent="0.25">
      <c r="A26" s="16"/>
      <c r="B26" s="16"/>
      <c r="C26" s="16"/>
      <c r="D26" s="16"/>
      <c r="E26" s="16"/>
      <c r="F26" s="16"/>
      <c r="G26" s="16"/>
      <c r="H26" s="16"/>
      <c r="I26" s="16"/>
      <c r="J26" s="16"/>
      <c r="K26" s="16"/>
      <c r="L26" s="16"/>
      <c r="M26" s="16"/>
      <c r="N26" s="16"/>
      <c r="O26" s="16"/>
      <c r="P26" s="16"/>
    </row>
    <row r="27" spans="1:16" x14ac:dyDescent="0.3">
      <c r="A27" s="16"/>
      <c r="B27" s="16"/>
      <c r="C27" s="16"/>
      <c r="D27" s="16"/>
      <c r="E27" s="16"/>
      <c r="F27" s="16"/>
      <c r="G27" s="16"/>
      <c r="H27" s="16"/>
      <c r="I27" s="16"/>
      <c r="J27" s="16"/>
      <c r="K27" s="16"/>
      <c r="L27" s="16"/>
      <c r="M27" s="16"/>
      <c r="N27" s="16"/>
      <c r="O27" s="16"/>
      <c r="P27" s="16"/>
    </row>
    <row r="28" spans="1:16" x14ac:dyDescent="0.3">
      <c r="A28" s="16"/>
      <c r="B28" s="16"/>
      <c r="C28" s="16"/>
      <c r="D28" s="16"/>
      <c r="E28" s="16"/>
      <c r="F28" s="16"/>
      <c r="G28" s="16"/>
      <c r="H28" s="16"/>
      <c r="I28" s="16"/>
      <c r="J28" s="16"/>
      <c r="K28" s="16"/>
      <c r="L28" s="16"/>
      <c r="M28" s="16"/>
      <c r="N28" s="16"/>
      <c r="O28" s="16"/>
      <c r="P28" s="16"/>
    </row>
    <row r="29" spans="1:16" x14ac:dyDescent="0.3">
      <c r="A29" s="16"/>
      <c r="B29" s="16"/>
      <c r="C29" s="16"/>
      <c r="D29" s="16"/>
      <c r="E29" s="16"/>
      <c r="F29" s="16"/>
      <c r="G29" s="16"/>
      <c r="H29" s="16"/>
      <c r="I29" s="16"/>
      <c r="J29" s="16"/>
      <c r="K29" s="16"/>
      <c r="L29" s="16"/>
      <c r="M29" s="16"/>
      <c r="N29" s="16"/>
      <c r="O29" s="16"/>
      <c r="P29" s="16"/>
    </row>
    <row r="30" spans="1:16" x14ac:dyDescent="0.3">
      <c r="A30" s="16"/>
      <c r="B30" s="16"/>
      <c r="C30" s="16"/>
      <c r="D30" s="16"/>
      <c r="E30" s="16"/>
      <c r="F30" s="16"/>
      <c r="G30" s="16"/>
      <c r="H30" s="16"/>
      <c r="I30" s="16"/>
      <c r="J30" s="16"/>
      <c r="K30" s="16"/>
      <c r="L30" s="16"/>
      <c r="M30" s="16"/>
      <c r="N30" s="16"/>
      <c r="O30" s="16"/>
      <c r="P30" s="16"/>
    </row>
    <row r="31" spans="1:16" x14ac:dyDescent="0.3">
      <c r="A31" s="16"/>
      <c r="B31" s="16"/>
      <c r="C31" s="16"/>
      <c r="D31" s="16"/>
      <c r="E31" s="16"/>
      <c r="F31" s="16"/>
      <c r="G31" s="16"/>
      <c r="H31" s="16"/>
      <c r="I31" s="16"/>
      <c r="J31" s="16"/>
      <c r="K31" s="16"/>
      <c r="L31" s="16"/>
      <c r="M31" s="16"/>
      <c r="N31" s="16"/>
      <c r="O31" s="16"/>
      <c r="P31" s="16"/>
    </row>
    <row r="32" spans="1:16" x14ac:dyDescent="0.3">
      <c r="A32" s="16"/>
      <c r="B32" s="16"/>
      <c r="C32" s="16"/>
      <c r="D32" s="16"/>
      <c r="E32" s="16"/>
      <c r="F32" s="16"/>
      <c r="G32" s="16"/>
      <c r="H32" s="16"/>
      <c r="I32" s="16"/>
      <c r="J32" s="16"/>
      <c r="K32" s="16"/>
      <c r="L32" s="16"/>
      <c r="M32" s="16"/>
      <c r="N32" s="16"/>
      <c r="O32" s="16"/>
      <c r="P32" s="16"/>
    </row>
    <row r="33" spans="1:16" x14ac:dyDescent="0.3">
      <c r="A33" s="16"/>
      <c r="B33" s="16"/>
      <c r="C33" s="16"/>
      <c r="D33" s="16"/>
      <c r="E33" s="16"/>
      <c r="F33" s="16"/>
      <c r="G33" s="16"/>
      <c r="H33" s="16"/>
      <c r="I33" s="16"/>
      <c r="J33" s="16"/>
      <c r="K33" s="16"/>
      <c r="L33" s="16"/>
      <c r="M33" s="16"/>
      <c r="N33" s="16"/>
      <c r="O33" s="16"/>
      <c r="P33" s="16"/>
    </row>
    <row r="34" spans="1:16" x14ac:dyDescent="0.3">
      <c r="A34" s="16"/>
      <c r="B34" s="16"/>
      <c r="C34" s="16"/>
      <c r="D34" s="16"/>
      <c r="E34" s="16"/>
      <c r="F34" s="16"/>
      <c r="G34" s="16"/>
      <c r="H34" s="16"/>
      <c r="I34" s="16"/>
      <c r="J34" s="16"/>
      <c r="K34" s="16"/>
      <c r="L34" s="16"/>
      <c r="M34" s="16"/>
      <c r="N34" s="16"/>
      <c r="O34" s="16"/>
    </row>
    <row r="35" spans="1:16" x14ac:dyDescent="0.3">
      <c r="A35" s="16"/>
      <c r="B35" s="16"/>
      <c r="C35" s="16"/>
      <c r="D35" s="16"/>
      <c r="E35" s="16"/>
      <c r="F35" s="16"/>
      <c r="G35" s="16"/>
      <c r="H35" s="16"/>
      <c r="I35" s="16"/>
      <c r="J35" s="16"/>
      <c r="K35" s="16"/>
      <c r="L35" s="16"/>
      <c r="M35" s="16"/>
      <c r="N35" s="16"/>
      <c r="O35" s="16"/>
    </row>
  </sheetData>
  <mergeCells count="1">
    <mergeCell ref="A5:O6"/>
  </mergeCells>
  <pageMargins left="0.51181102362204722" right="0.23622047244094491" top="0.39370078740157483" bottom="0.59055118110236227" header="0.31496062992125984" footer="0"/>
  <pageSetup paperSize="9" orientation="landscape" r:id="rId1"/>
  <headerFooter>
    <oddFooter>&amp;RSide 18&amp;CTal på udlændingeområdet pr. 30.09.2019</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4"/>
  <dimension ref="A1:AR76"/>
  <sheetViews>
    <sheetView showGridLines="0" view="pageLayout" topLeftCell="A2" zoomScale="80" zoomScaleNormal="110" zoomScaleSheetLayoutView="100" zoomScalePageLayoutView="80" workbookViewId="0">
      <selection activeCell="S31" sqref="S31"/>
    </sheetView>
  </sheetViews>
  <sheetFormatPr defaultRowHeight="14.4" x14ac:dyDescent="0.3"/>
  <cols>
    <col min="1" max="1" width="36.44140625" customWidth="1"/>
    <col min="2" max="2" width="13" customWidth="1"/>
    <col min="3" max="14" width="4.88671875" customWidth="1"/>
    <col min="15" max="15" width="17" customWidth="1"/>
    <col min="16" max="16" width="9.109375" customWidth="1"/>
    <col min="17" max="17" width="10.33203125" customWidth="1"/>
    <col min="18" max="18" width="7.6640625" customWidth="1"/>
    <col min="19" max="19" width="9.109375" customWidth="1"/>
    <col min="20" max="20" width="6.109375" style="16" bestFit="1" customWidth="1"/>
    <col min="21" max="44" width="9.109375" style="16"/>
  </cols>
  <sheetData>
    <row r="1" spans="1:44" ht="15" customHeight="1" x14ac:dyDescent="0.3">
      <c r="A1" s="16"/>
      <c r="B1" s="16"/>
      <c r="C1" s="16"/>
      <c r="D1" s="16"/>
      <c r="E1" s="16"/>
      <c r="F1" s="16"/>
      <c r="G1" s="16"/>
      <c r="H1" s="16"/>
      <c r="I1" s="16"/>
      <c r="J1" s="16"/>
      <c r="K1" s="16"/>
      <c r="L1" s="16"/>
      <c r="M1" s="16"/>
      <c r="N1" s="16"/>
      <c r="O1" s="16"/>
      <c r="P1" s="16"/>
      <c r="Q1" s="16"/>
      <c r="R1" s="16"/>
      <c r="S1" s="16"/>
    </row>
    <row r="2" spans="1:44" ht="15" customHeight="1" x14ac:dyDescent="0.3">
      <c r="A2" s="16"/>
      <c r="B2" s="16"/>
      <c r="C2" s="16"/>
      <c r="D2" s="16"/>
      <c r="E2" s="16"/>
      <c r="F2" s="16"/>
      <c r="G2" s="16"/>
      <c r="H2" s="16"/>
      <c r="I2" s="16"/>
      <c r="J2" s="16"/>
      <c r="K2" s="16"/>
      <c r="L2" s="16"/>
      <c r="M2" s="16"/>
      <c r="N2" s="16"/>
      <c r="P2" s="16"/>
      <c r="Q2" s="16"/>
      <c r="R2" s="16"/>
      <c r="S2" s="16"/>
    </row>
    <row r="3" spans="1:44" ht="11.25" customHeight="1" x14ac:dyDescent="0.3">
      <c r="A3" s="1289" t="s">
        <v>292</v>
      </c>
      <c r="B3" s="1289"/>
      <c r="C3" s="1289"/>
      <c r="D3" s="1289"/>
      <c r="E3" s="1289"/>
      <c r="F3" s="1289"/>
      <c r="G3" s="1289"/>
      <c r="H3" s="1289"/>
      <c r="I3" s="1289"/>
      <c r="J3" s="1289"/>
      <c r="K3" s="1289"/>
      <c r="L3" s="1289"/>
      <c r="M3" s="1289"/>
      <c r="N3" s="1289"/>
      <c r="P3" s="16"/>
      <c r="S3" s="16"/>
    </row>
    <row r="4" spans="1:44" ht="11.25" customHeight="1" x14ac:dyDescent="0.3">
      <c r="A4" s="1290"/>
      <c r="B4" s="1290"/>
      <c r="C4" s="1290"/>
      <c r="D4" s="1290"/>
      <c r="E4" s="1290"/>
      <c r="F4" s="1290"/>
      <c r="G4" s="1290"/>
      <c r="H4" s="1290"/>
      <c r="I4" s="1290"/>
      <c r="J4" s="1290"/>
      <c r="K4" s="1290"/>
      <c r="L4" s="1290"/>
      <c r="M4" s="1290"/>
      <c r="N4" s="1290"/>
      <c r="P4" s="16"/>
      <c r="S4" s="16"/>
    </row>
    <row r="5" spans="1:44" ht="4.5" customHeight="1" x14ac:dyDescent="0.3">
      <c r="A5" s="30"/>
      <c r="B5" s="30"/>
      <c r="C5" s="30"/>
      <c r="D5" s="30"/>
      <c r="E5" s="30"/>
      <c r="F5" s="30"/>
      <c r="G5" s="30"/>
      <c r="H5" s="30"/>
      <c r="I5" s="30"/>
      <c r="J5" s="30"/>
      <c r="K5" s="1"/>
      <c r="L5" s="1"/>
      <c r="M5" s="1"/>
      <c r="N5" s="1"/>
      <c r="P5" s="16"/>
      <c r="T5"/>
      <c r="U5"/>
      <c r="V5"/>
      <c r="W5"/>
      <c r="X5"/>
    </row>
    <row r="6" spans="1:44" ht="15" customHeight="1" x14ac:dyDescent="0.3">
      <c r="A6" s="182" t="s">
        <v>120</v>
      </c>
      <c r="B6" s="1291" t="s">
        <v>101</v>
      </c>
      <c r="C6" s="1292"/>
      <c r="D6" s="1292"/>
      <c r="E6" s="1292"/>
      <c r="F6" s="1292"/>
      <c r="G6" s="1292"/>
      <c r="H6" s="1292"/>
      <c r="I6" s="1292"/>
      <c r="J6" s="1292"/>
      <c r="K6" s="1293"/>
      <c r="L6" s="1294" t="str">
        <f>"I alt 
pr."&amp;" "&amp;Forside!Q1&amp;""</f>
        <v>I alt 
pr. 30.09.2019</v>
      </c>
      <c r="M6" s="1295"/>
      <c r="N6" s="1295"/>
      <c r="P6" s="16"/>
      <c r="T6"/>
      <c r="U6"/>
      <c r="V6"/>
      <c r="W6"/>
      <c r="X6"/>
    </row>
    <row r="7" spans="1:44" ht="24" x14ac:dyDescent="0.3">
      <c r="A7" s="139" t="s">
        <v>121</v>
      </c>
      <c r="B7" s="259" t="s">
        <v>124</v>
      </c>
      <c r="C7" s="1297" t="s">
        <v>123</v>
      </c>
      <c r="D7" s="1298"/>
      <c r="E7" s="1299"/>
      <c r="F7" s="1297" t="s">
        <v>315</v>
      </c>
      <c r="G7" s="1298"/>
      <c r="H7" s="1299"/>
      <c r="I7" s="1297" t="s">
        <v>125</v>
      </c>
      <c r="J7" s="1298"/>
      <c r="K7" s="1300"/>
      <c r="L7" s="1296"/>
      <c r="M7" s="1296"/>
      <c r="N7" s="1296"/>
      <c r="T7"/>
      <c r="U7"/>
      <c r="V7"/>
      <c r="W7"/>
      <c r="X7"/>
      <c r="AJ7"/>
      <c r="AK7"/>
      <c r="AL7"/>
      <c r="AM7"/>
      <c r="AN7"/>
      <c r="AO7"/>
      <c r="AP7"/>
      <c r="AQ7"/>
      <c r="AR7"/>
    </row>
    <row r="8" spans="1:44" s="16" customFormat="1" ht="12.75" customHeight="1" x14ac:dyDescent="0.3">
      <c r="A8" s="71" t="s">
        <v>112</v>
      </c>
      <c r="B8" s="205"/>
      <c r="C8" s="206"/>
      <c r="D8" s="206"/>
      <c r="E8" s="206"/>
      <c r="F8" s="206"/>
      <c r="G8" s="206"/>
      <c r="H8" s="206"/>
      <c r="I8" s="206"/>
      <c r="J8" s="206"/>
      <c r="K8" s="206"/>
      <c r="L8" s="312"/>
      <c r="M8" s="312"/>
      <c r="N8" s="312"/>
      <c r="P8"/>
      <c r="Q8"/>
      <c r="R8"/>
      <c r="S8"/>
      <c r="T8"/>
      <c r="U8"/>
      <c r="V8"/>
      <c r="W8"/>
      <c r="X8"/>
    </row>
    <row r="9" spans="1:44" s="16" customFormat="1" ht="12.75" customHeight="1" x14ac:dyDescent="0.3">
      <c r="A9" s="372" t="s">
        <v>14</v>
      </c>
      <c r="B9" s="390">
        <v>3</v>
      </c>
      <c r="C9" s="1301">
        <v>140</v>
      </c>
      <c r="D9" s="1302"/>
      <c r="E9" s="1303"/>
      <c r="F9" s="1301">
        <v>123</v>
      </c>
      <c r="G9" s="1302"/>
      <c r="H9" s="1303"/>
      <c r="I9" s="1301">
        <v>2</v>
      </c>
      <c r="J9" s="1302"/>
      <c r="K9" s="1304"/>
      <c r="L9" s="1287">
        <v>310</v>
      </c>
      <c r="M9" s="1288"/>
      <c r="N9" s="1288"/>
      <c r="P9" s="535"/>
      <c r="Q9"/>
      <c r="R9"/>
      <c r="S9"/>
      <c r="T9"/>
      <c r="U9"/>
      <c r="V9"/>
      <c r="W9"/>
      <c r="X9"/>
    </row>
    <row r="10" spans="1:44" s="16" customFormat="1" ht="12.75" customHeight="1" x14ac:dyDescent="0.3">
      <c r="A10" s="1018" t="s">
        <v>13</v>
      </c>
      <c r="B10" s="391">
        <v>12</v>
      </c>
      <c r="C10" s="1305">
        <v>186</v>
      </c>
      <c r="D10" s="1306"/>
      <c r="E10" s="1307"/>
      <c r="F10" s="1305">
        <v>66</v>
      </c>
      <c r="G10" s="1306"/>
      <c r="H10" s="1307"/>
      <c r="I10" s="1305">
        <v>3</v>
      </c>
      <c r="J10" s="1306"/>
      <c r="K10" s="1308"/>
      <c r="L10" s="1285">
        <v>307</v>
      </c>
      <c r="M10" s="1286"/>
      <c r="N10" s="1286"/>
      <c r="P10" s="535"/>
      <c r="Q10"/>
      <c r="R10"/>
      <c r="S10"/>
      <c r="T10"/>
      <c r="U10"/>
      <c r="V10"/>
      <c r="W10"/>
      <c r="X10"/>
    </row>
    <row r="11" spans="1:44" s="16" customFormat="1" ht="12.75" customHeight="1" x14ac:dyDescent="0.3">
      <c r="A11" s="372" t="s">
        <v>18</v>
      </c>
      <c r="B11" s="391">
        <v>4</v>
      </c>
      <c r="C11" s="1305">
        <v>64</v>
      </c>
      <c r="D11" s="1306"/>
      <c r="E11" s="1307"/>
      <c r="F11" s="1305">
        <v>22</v>
      </c>
      <c r="G11" s="1306"/>
      <c r="H11" s="1307"/>
      <c r="I11" s="1305">
        <v>1</v>
      </c>
      <c r="J11" s="1306"/>
      <c r="K11" s="1308"/>
      <c r="L11" s="1321">
        <v>94</v>
      </c>
      <c r="M11" s="1322"/>
      <c r="N11" s="1322"/>
      <c r="P11" s="535"/>
      <c r="Q11"/>
      <c r="R11"/>
      <c r="S11"/>
      <c r="T11"/>
      <c r="U11"/>
      <c r="V11"/>
      <c r="W11"/>
      <c r="X11"/>
    </row>
    <row r="12" spans="1:44" s="16" customFormat="1" ht="12.75" customHeight="1" x14ac:dyDescent="0.3">
      <c r="A12" s="468" t="s">
        <v>16</v>
      </c>
      <c r="B12" s="391">
        <v>63</v>
      </c>
      <c r="C12" s="1305">
        <v>56</v>
      </c>
      <c r="D12" s="1306"/>
      <c r="E12" s="1307"/>
      <c r="F12" s="1305">
        <v>16</v>
      </c>
      <c r="G12" s="1306"/>
      <c r="H12" s="1307"/>
      <c r="I12" s="1305">
        <v>46</v>
      </c>
      <c r="J12" s="1306"/>
      <c r="K12" s="1308"/>
      <c r="L12" s="1285">
        <v>206</v>
      </c>
      <c r="M12" s="1286"/>
      <c r="N12" s="1286"/>
      <c r="P12" s="535"/>
      <c r="Q12"/>
      <c r="R12"/>
      <c r="S12"/>
      <c r="T12"/>
      <c r="U12"/>
      <c r="V12"/>
      <c r="W12"/>
      <c r="X12"/>
    </row>
    <row r="13" spans="1:44" s="16" customFormat="1" ht="12.75" customHeight="1" x14ac:dyDescent="0.3">
      <c r="A13" s="468" t="s">
        <v>29</v>
      </c>
      <c r="B13" s="392">
        <v>66</v>
      </c>
      <c r="C13" s="1311">
        <v>509</v>
      </c>
      <c r="D13" s="1312"/>
      <c r="E13" s="1313"/>
      <c r="F13" s="1311">
        <v>100</v>
      </c>
      <c r="G13" s="1312"/>
      <c r="H13" s="1313"/>
      <c r="I13" s="1311">
        <v>37</v>
      </c>
      <c r="J13" s="1312"/>
      <c r="K13" s="1314"/>
      <c r="L13" s="1319">
        <v>786</v>
      </c>
      <c r="M13" s="1320"/>
      <c r="N13" s="1320"/>
      <c r="O13"/>
      <c r="P13" s="535"/>
      <c r="Q13"/>
      <c r="R13"/>
      <c r="S13"/>
      <c r="T13"/>
      <c r="U13"/>
      <c r="V13"/>
      <c r="W13"/>
      <c r="X13"/>
    </row>
    <row r="14" spans="1:44" s="16" customFormat="1" ht="13.5" customHeight="1" x14ac:dyDescent="0.3">
      <c r="A14" s="398" t="str">
        <f>"I alt pr."&amp;" "&amp;Forside!Q1&amp;""</f>
        <v>I alt pr. 30.09.2019</v>
      </c>
      <c r="B14" s="954">
        <f>SUM(B9:B13)</f>
        <v>148</v>
      </c>
      <c r="C14" s="1315">
        <f>C9+C10+C11+C12+C13</f>
        <v>955</v>
      </c>
      <c r="D14" s="1316"/>
      <c r="E14" s="1317"/>
      <c r="F14" s="1315">
        <f>F9+F10+F11+F12+F13</f>
        <v>327</v>
      </c>
      <c r="G14" s="1316"/>
      <c r="H14" s="1317"/>
      <c r="I14" s="1315">
        <f>I9+I10+I11+I12+I13</f>
        <v>89</v>
      </c>
      <c r="J14" s="1316"/>
      <c r="K14" s="1318"/>
      <c r="L14" s="1309">
        <f>SUM(L9:N13)</f>
        <v>1703</v>
      </c>
      <c r="M14" s="1310"/>
      <c r="N14" s="1310"/>
      <c r="O14"/>
      <c r="Q14"/>
      <c r="R14"/>
      <c r="S14"/>
      <c r="T14"/>
      <c r="U14"/>
      <c r="V14"/>
      <c r="W14"/>
      <c r="X14"/>
    </row>
    <row r="15" spans="1:44" s="16" customFormat="1" ht="16.5" customHeight="1" x14ac:dyDescent="0.3">
      <c r="A15" s="207"/>
      <c r="B15" s="208"/>
      <c r="C15" s="209"/>
      <c r="D15" s="209"/>
      <c r="E15" s="209"/>
      <c r="F15" s="209"/>
      <c r="G15" s="209"/>
      <c r="H15" s="209"/>
      <c r="I15" s="209"/>
      <c r="J15" s="209"/>
      <c r="K15" s="209"/>
      <c r="L15" s="209"/>
      <c r="M15" s="210"/>
      <c r="N15" s="257"/>
      <c r="O15"/>
      <c r="P15"/>
      <c r="Q15"/>
      <c r="R15"/>
      <c r="S15"/>
      <c r="T15"/>
      <c r="U15"/>
      <c r="V15"/>
      <c r="W15"/>
      <c r="X15"/>
    </row>
    <row r="16" spans="1:44" s="16" customFormat="1" ht="12.75" customHeight="1" x14ac:dyDescent="0.3">
      <c r="A16" s="71" t="s">
        <v>102</v>
      </c>
      <c r="B16" s="205"/>
      <c r="C16" s="206"/>
      <c r="D16" s="206"/>
      <c r="E16" s="206"/>
      <c r="F16" s="206"/>
      <c r="G16" s="206"/>
      <c r="H16" s="206"/>
      <c r="I16" s="206"/>
      <c r="J16" s="206"/>
      <c r="K16" s="206"/>
      <c r="L16" s="206"/>
      <c r="M16" s="206"/>
      <c r="N16" s="206"/>
      <c r="O16"/>
      <c r="P16"/>
      <c r="Q16"/>
      <c r="R16"/>
      <c r="S16"/>
      <c r="T16"/>
      <c r="U16"/>
      <c r="V16"/>
      <c r="W16"/>
      <c r="X16"/>
    </row>
    <row r="17" spans="1:25" s="16" customFormat="1" ht="12.75" customHeight="1" x14ac:dyDescent="0.3">
      <c r="A17" s="371" t="s">
        <v>16</v>
      </c>
      <c r="B17" s="955">
        <v>7830</v>
      </c>
      <c r="C17" s="1323">
        <v>2492</v>
      </c>
      <c r="D17" s="1324"/>
      <c r="E17" s="1325"/>
      <c r="F17" s="1323">
        <v>28374</v>
      </c>
      <c r="G17" s="1324"/>
      <c r="H17" s="1325"/>
      <c r="I17" s="1323">
        <v>1617</v>
      </c>
      <c r="J17" s="1324"/>
      <c r="K17" s="1325"/>
      <c r="L17" s="1287">
        <v>40696</v>
      </c>
      <c r="M17" s="1288"/>
      <c r="N17" s="1288"/>
      <c r="O17"/>
      <c r="P17" s="535"/>
      <c r="Q17"/>
      <c r="R17"/>
      <c r="S17"/>
      <c r="T17"/>
      <c r="U17"/>
      <c r="V17"/>
      <c r="W17"/>
      <c r="X17"/>
    </row>
    <row r="18" spans="1:25" s="16" customFormat="1" ht="12.75" customHeight="1" x14ac:dyDescent="0.3">
      <c r="A18" s="372" t="s">
        <v>138</v>
      </c>
      <c r="B18" s="955">
        <v>7130</v>
      </c>
      <c r="C18" s="1323">
        <v>3337</v>
      </c>
      <c r="D18" s="1324"/>
      <c r="E18" s="1325"/>
      <c r="F18" s="1323">
        <v>14135</v>
      </c>
      <c r="G18" s="1324"/>
      <c r="H18" s="1325"/>
      <c r="I18" s="1323">
        <v>406</v>
      </c>
      <c r="J18" s="1324"/>
      <c r="K18" s="1325"/>
      <c r="L18" s="1285">
        <v>25830</v>
      </c>
      <c r="M18" s="1286"/>
      <c r="N18" s="1286"/>
      <c r="O18"/>
      <c r="P18" s="535"/>
      <c r="Q18"/>
      <c r="R18"/>
      <c r="S18"/>
      <c r="T18"/>
      <c r="U18"/>
      <c r="V18"/>
      <c r="W18"/>
      <c r="X18"/>
    </row>
    <row r="19" spans="1:25" s="16" customFormat="1" ht="12.75" customHeight="1" x14ac:dyDescent="0.3">
      <c r="A19" s="372" t="s">
        <v>13</v>
      </c>
      <c r="B19" s="955">
        <v>428</v>
      </c>
      <c r="C19" s="1323">
        <v>2084</v>
      </c>
      <c r="D19" s="1324"/>
      <c r="E19" s="1325"/>
      <c r="F19" s="1323">
        <v>6799</v>
      </c>
      <c r="G19" s="1324"/>
      <c r="H19" s="1325"/>
      <c r="I19" s="1323">
        <v>41</v>
      </c>
      <c r="J19" s="1324"/>
      <c r="K19" s="1325"/>
      <c r="L19" s="1285">
        <v>9525</v>
      </c>
      <c r="M19" s="1286"/>
      <c r="N19" s="1286"/>
      <c r="O19"/>
      <c r="P19" s="535"/>
      <c r="Q19"/>
      <c r="R19"/>
      <c r="S19"/>
      <c r="T19"/>
      <c r="U19"/>
      <c r="V19"/>
      <c r="W19"/>
      <c r="X19"/>
    </row>
    <row r="20" spans="1:25" s="16" customFormat="1" ht="12.75" customHeight="1" x14ac:dyDescent="0.3">
      <c r="A20" s="372" t="s">
        <v>19</v>
      </c>
      <c r="B20" s="955">
        <v>1361</v>
      </c>
      <c r="C20" s="1323">
        <v>1212</v>
      </c>
      <c r="D20" s="1324"/>
      <c r="E20" s="1325"/>
      <c r="F20" s="1323">
        <v>2998</v>
      </c>
      <c r="G20" s="1324"/>
      <c r="H20" s="1325"/>
      <c r="I20" s="1323">
        <v>565</v>
      </c>
      <c r="J20" s="1324"/>
      <c r="K20" s="1325"/>
      <c r="L20" s="1285">
        <v>6323</v>
      </c>
      <c r="M20" s="1286"/>
      <c r="N20" s="1286"/>
      <c r="O20"/>
      <c r="P20" s="535"/>
      <c r="Q20"/>
      <c r="R20"/>
      <c r="S20"/>
      <c r="T20"/>
      <c r="U20"/>
      <c r="V20"/>
      <c r="W20"/>
      <c r="X20"/>
    </row>
    <row r="21" spans="1:25" s="16" customFormat="1" ht="12.75" customHeight="1" x14ac:dyDescent="0.3">
      <c r="A21" s="372" t="s">
        <v>29</v>
      </c>
      <c r="B21" s="956">
        <v>7538</v>
      </c>
      <c r="C21" s="1323">
        <v>9520</v>
      </c>
      <c r="D21" s="1324"/>
      <c r="E21" s="1325"/>
      <c r="F21" s="1326">
        <v>13169</v>
      </c>
      <c r="G21" s="1327"/>
      <c r="H21" s="1328"/>
      <c r="I21" s="1326">
        <v>1483</v>
      </c>
      <c r="J21" s="1327"/>
      <c r="K21" s="1328"/>
      <c r="L21" s="1319">
        <v>36817</v>
      </c>
      <c r="M21" s="1320"/>
      <c r="N21" s="1320"/>
      <c r="O21"/>
      <c r="P21" s="535"/>
      <c r="Q21"/>
      <c r="R21"/>
      <c r="S21"/>
      <c r="T21"/>
      <c r="U21"/>
      <c r="V21"/>
      <c r="W21"/>
      <c r="X21"/>
    </row>
    <row r="22" spans="1:25" s="16" customFormat="1" ht="13.5" customHeight="1" x14ac:dyDescent="0.3">
      <c r="A22" s="399" t="str">
        <f>A14</f>
        <v>I alt pr. 30.09.2019</v>
      </c>
      <c r="B22" s="957">
        <v>24287</v>
      </c>
      <c r="C22" s="1329">
        <v>18645</v>
      </c>
      <c r="D22" s="1330"/>
      <c r="E22" s="1331"/>
      <c r="F22" s="1329">
        <v>65475</v>
      </c>
      <c r="G22" s="1330"/>
      <c r="H22" s="1331"/>
      <c r="I22" s="1329">
        <f>SUM(I17:K21)</f>
        <v>4112</v>
      </c>
      <c r="J22" s="1330"/>
      <c r="K22" s="1332"/>
      <c r="L22" s="1319">
        <f>SUM(L17+L18+L19+L20+L21)</f>
        <v>119191</v>
      </c>
      <c r="M22" s="1320"/>
      <c r="N22" s="1320"/>
      <c r="O22"/>
      <c r="P22"/>
      <c r="Q22"/>
      <c r="R22"/>
      <c r="S22"/>
      <c r="T22"/>
      <c r="U22"/>
      <c r="V22"/>
      <c r="W22"/>
      <c r="X22"/>
    </row>
    <row r="23" spans="1:25" s="16" customFormat="1" ht="14.25" customHeight="1" x14ac:dyDescent="0.3">
      <c r="A23" s="209"/>
      <c r="B23" s="209"/>
      <c r="C23" s="268"/>
      <c r="D23" s="268"/>
      <c r="E23" s="268"/>
      <c r="F23" s="284"/>
      <c r="G23" s="285"/>
      <c r="H23" s="209"/>
      <c r="I23" s="209"/>
      <c r="J23" s="209"/>
      <c r="K23" s="209"/>
      <c r="L23" s="209"/>
      <c r="M23" s="210"/>
      <c r="N23" s="257"/>
      <c r="O23"/>
      <c r="P23" s="255" t="s">
        <v>10</v>
      </c>
      <c r="Q23" s="255"/>
      <c r="R23" s="255"/>
      <c r="S23" s="255"/>
      <c r="T23"/>
      <c r="U23"/>
      <c r="V23"/>
      <c r="W23"/>
      <c r="X23"/>
    </row>
    <row r="24" spans="1:25" s="16" customFormat="1" ht="11.25" customHeight="1" x14ac:dyDescent="0.3">
      <c r="A24" s="1289" t="s">
        <v>293</v>
      </c>
      <c r="B24" s="1289"/>
      <c r="C24" s="1289"/>
      <c r="D24" s="1289"/>
      <c r="E24" s="1289"/>
      <c r="F24" s="1289"/>
      <c r="G24" s="1289"/>
      <c r="H24" s="1289"/>
      <c r="I24" s="1289"/>
      <c r="J24" s="1289"/>
      <c r="K24" s="1289"/>
      <c r="L24" s="1289"/>
      <c r="M24" s="1289"/>
      <c r="N24" s="1289"/>
      <c r="O24"/>
      <c r="P24" s="255"/>
      <c r="Q24" s="255"/>
      <c r="R24" s="255"/>
      <c r="S24" s="255"/>
      <c r="T24"/>
      <c r="U24"/>
      <c r="V24"/>
      <c r="W24"/>
      <c r="X24"/>
    </row>
    <row r="25" spans="1:25" s="16" customFormat="1" ht="11.25" customHeight="1" x14ac:dyDescent="0.3">
      <c r="A25" s="1290"/>
      <c r="B25" s="1290"/>
      <c r="C25" s="1290"/>
      <c r="D25" s="1290"/>
      <c r="E25" s="1290"/>
      <c r="F25" s="1290"/>
      <c r="G25" s="1290"/>
      <c r="H25" s="1290"/>
      <c r="I25" s="1290"/>
      <c r="J25" s="1290"/>
      <c r="K25" s="1290"/>
      <c r="L25" s="1290"/>
      <c r="M25" s="1290"/>
      <c r="N25" s="1290"/>
      <c r="O25"/>
      <c r="P25" s="255"/>
      <c r="Q25" s="255"/>
      <c r="R25" s="255"/>
      <c r="S25" s="255"/>
      <c r="T25"/>
      <c r="U25"/>
      <c r="V25"/>
      <c r="W25"/>
      <c r="X25"/>
    </row>
    <row r="26" spans="1:25" s="16" customFormat="1" ht="4.5" customHeight="1" x14ac:dyDescent="0.3">
      <c r="A26" s="30"/>
      <c r="B26" s="30"/>
      <c r="C26" s="30"/>
      <c r="D26" s="30"/>
      <c r="E26" s="30"/>
      <c r="F26" s="30"/>
      <c r="G26" s="30"/>
      <c r="H26" s="30"/>
      <c r="I26" s="30"/>
      <c r="J26" s="30"/>
      <c r="K26" s="1"/>
      <c r="L26" s="1"/>
      <c r="M26" s="1"/>
      <c r="N26" s="1"/>
      <c r="O26"/>
      <c r="P26" s="255"/>
      <c r="Q26" s="255"/>
      <c r="R26" s="255"/>
      <c r="S26" s="255"/>
      <c r="T26"/>
      <c r="U26"/>
      <c r="V26"/>
      <c r="W26"/>
      <c r="X26"/>
      <c r="Y26"/>
    </row>
    <row r="27" spans="1:25" s="16" customFormat="1" ht="15.75" customHeight="1" x14ac:dyDescent="0.3">
      <c r="A27" s="182" t="s">
        <v>0</v>
      </c>
      <c r="B27" s="1163" t="s">
        <v>257</v>
      </c>
      <c r="C27" s="1155" t="s">
        <v>270</v>
      </c>
      <c r="D27" s="1156"/>
      <c r="E27" s="1333"/>
      <c r="F27" s="1155" t="s">
        <v>326</v>
      </c>
      <c r="G27" s="1156"/>
      <c r="H27" s="1333"/>
      <c r="I27" s="1155" t="s">
        <v>342</v>
      </c>
      <c r="J27" s="1156"/>
      <c r="K27" s="1333"/>
      <c r="L27" s="1335" t="str">
        <f>"Året
2019
pr."&amp;" "&amp;Forside!Q1&amp;""</f>
        <v>Året
2019
pr. 30.09.2019</v>
      </c>
      <c r="M27" s="1336"/>
      <c r="N27" s="1336"/>
      <c r="O27"/>
      <c r="P27" s="255"/>
      <c r="Q27" s="255"/>
      <c r="R27" s="255"/>
      <c r="S27" s="255"/>
      <c r="T27"/>
      <c r="U27"/>
      <c r="V27"/>
      <c r="W27"/>
      <c r="X27"/>
      <c r="Y27"/>
    </row>
    <row r="28" spans="1:25" s="16" customFormat="1" ht="21" customHeight="1" x14ac:dyDescent="0.3">
      <c r="A28" s="139" t="s">
        <v>1</v>
      </c>
      <c r="B28" s="1276"/>
      <c r="C28" s="1158"/>
      <c r="D28" s="1159"/>
      <c r="E28" s="1334"/>
      <c r="F28" s="1158"/>
      <c r="G28" s="1159"/>
      <c r="H28" s="1334"/>
      <c r="I28" s="1158"/>
      <c r="J28" s="1159"/>
      <c r="K28" s="1334"/>
      <c r="L28" s="1337"/>
      <c r="M28" s="1338"/>
      <c r="N28" s="1338"/>
      <c r="O28"/>
      <c r="P28"/>
      <c r="Q28"/>
      <c r="R28"/>
      <c r="S28"/>
      <c r="T28"/>
      <c r="U28"/>
      <c r="V28"/>
      <c r="W28"/>
      <c r="X28"/>
    </row>
    <row r="29" spans="1:25" s="16" customFormat="1" ht="15" customHeight="1" x14ac:dyDescent="0.3">
      <c r="A29" s="70" t="s">
        <v>112</v>
      </c>
      <c r="B29" s="49"/>
      <c r="C29" s="49"/>
      <c r="D29" s="49"/>
      <c r="E29" s="49"/>
      <c r="F29" s="49"/>
      <c r="G29" s="49"/>
      <c r="H29" s="49"/>
      <c r="I29" s="49"/>
      <c r="J29" s="49"/>
      <c r="K29" s="308"/>
      <c r="L29" s="51"/>
      <c r="M29" s="308"/>
      <c r="N29" s="308"/>
      <c r="O29"/>
      <c r="P29"/>
      <c r="Q29"/>
      <c r="R29"/>
      <c r="S29"/>
      <c r="T29"/>
      <c r="U29"/>
      <c r="V29"/>
    </row>
    <row r="30" spans="1:25" s="16" customFormat="1" ht="12.75" customHeight="1" x14ac:dyDescent="0.3">
      <c r="A30" s="502" t="s">
        <v>35</v>
      </c>
      <c r="B30" s="798">
        <v>2156</v>
      </c>
      <c r="C30" s="1339">
        <v>1771</v>
      </c>
      <c r="D30" s="1340"/>
      <c r="E30" s="1341"/>
      <c r="F30" s="1339">
        <v>1830</v>
      </c>
      <c r="G30" s="1340"/>
      <c r="H30" s="1341"/>
      <c r="I30" s="1339">
        <v>2111</v>
      </c>
      <c r="J30" s="1340"/>
      <c r="K30" s="1342"/>
      <c r="L30" s="1287">
        <v>1703</v>
      </c>
      <c r="M30" s="1288"/>
      <c r="N30" s="1288"/>
      <c r="O30" s="255"/>
      <c r="P30"/>
      <c r="Q30"/>
      <c r="R30"/>
      <c r="S30"/>
      <c r="T30"/>
      <c r="U30"/>
    </row>
    <row r="31" spans="1:25" s="16" customFormat="1" ht="12.75" customHeight="1" x14ac:dyDescent="0.3">
      <c r="A31" s="504" t="s">
        <v>33</v>
      </c>
      <c r="B31" s="797">
        <v>3184</v>
      </c>
      <c r="C31" s="1343">
        <v>1881</v>
      </c>
      <c r="D31" s="1344"/>
      <c r="E31" s="1345"/>
      <c r="F31" s="1343">
        <v>1845</v>
      </c>
      <c r="G31" s="1344"/>
      <c r="H31" s="1345"/>
      <c r="I31" s="1343">
        <v>2264</v>
      </c>
      <c r="J31" s="1344"/>
      <c r="K31" s="1346"/>
      <c r="L31" s="1319">
        <v>1760</v>
      </c>
      <c r="M31" s="1320"/>
      <c r="N31" s="1320"/>
      <c r="O31" s="255"/>
      <c r="P31"/>
      <c r="Q31"/>
      <c r="R31"/>
      <c r="S31"/>
      <c r="T31"/>
      <c r="U31"/>
    </row>
    <row r="32" spans="1:25" s="16" customFormat="1" ht="6.75" customHeight="1" x14ac:dyDescent="0.3">
      <c r="A32" s="61"/>
      <c r="B32" s="61"/>
      <c r="C32" s="63"/>
      <c r="D32" s="63"/>
      <c r="E32" s="61"/>
      <c r="F32" s="61"/>
      <c r="G32" s="61"/>
      <c r="H32" s="61"/>
      <c r="I32" s="61"/>
      <c r="J32" s="61"/>
      <c r="K32" s="62"/>
      <c r="L32" s="62"/>
      <c r="M32" s="63"/>
      <c r="N32" s="62"/>
      <c r="O32"/>
      <c r="P32"/>
      <c r="Q32"/>
      <c r="R32"/>
      <c r="S32"/>
      <c r="T32"/>
      <c r="U32"/>
    </row>
    <row r="33" spans="1:22" s="16" customFormat="1" x14ac:dyDescent="0.3">
      <c r="A33" s="71" t="s">
        <v>102</v>
      </c>
      <c r="B33" s="66"/>
      <c r="C33" s="138"/>
      <c r="D33" s="138"/>
      <c r="E33" s="66"/>
      <c r="F33" s="66"/>
      <c r="G33" s="66"/>
      <c r="H33" s="66"/>
      <c r="I33" s="66"/>
      <c r="J33" s="66"/>
      <c r="K33" s="31"/>
      <c r="L33" s="31"/>
      <c r="M33" s="31"/>
      <c r="N33" s="31"/>
      <c r="O33"/>
      <c r="P33"/>
      <c r="Q33"/>
      <c r="R33"/>
      <c r="S33"/>
      <c r="T33"/>
      <c r="U33"/>
    </row>
    <row r="34" spans="1:22" s="16" customFormat="1" ht="12.6" customHeight="1" x14ac:dyDescent="0.3">
      <c r="A34" s="502" t="s">
        <v>35</v>
      </c>
      <c r="B34" s="798">
        <v>114112</v>
      </c>
      <c r="C34" s="1339">
        <v>132574</v>
      </c>
      <c r="D34" s="1340"/>
      <c r="E34" s="1341"/>
      <c r="F34" s="1339">
        <v>139663</v>
      </c>
      <c r="G34" s="1340"/>
      <c r="H34" s="1341"/>
      <c r="I34" s="1340">
        <v>147860</v>
      </c>
      <c r="J34" s="1340"/>
      <c r="K34" s="1342"/>
      <c r="L34" s="1287">
        <v>119191</v>
      </c>
      <c r="M34" s="1288"/>
      <c r="N34" s="1288"/>
      <c r="O34" s="255"/>
      <c r="P34"/>
      <c r="Q34"/>
      <c r="R34"/>
      <c r="S34" s="17"/>
      <c r="T34" s="17"/>
    </row>
    <row r="35" spans="1:22" s="16" customFormat="1" x14ac:dyDescent="0.3">
      <c r="A35" s="503" t="s">
        <v>33</v>
      </c>
      <c r="B35" s="799">
        <v>3371</v>
      </c>
      <c r="C35" s="1347">
        <v>6440</v>
      </c>
      <c r="D35" s="1348"/>
      <c r="E35" s="1349"/>
      <c r="F35" s="1347">
        <v>7764</v>
      </c>
      <c r="G35" s="1348"/>
      <c r="H35" s="1349"/>
      <c r="I35" s="1348">
        <v>9209</v>
      </c>
      <c r="J35" s="1348"/>
      <c r="K35" s="1350"/>
      <c r="L35" s="1319">
        <v>9385</v>
      </c>
      <c r="M35" s="1320"/>
      <c r="N35" s="1320"/>
      <c r="O35" s="255"/>
      <c r="P35"/>
      <c r="Q35"/>
      <c r="R35"/>
      <c r="S35" s="17"/>
      <c r="T35" s="17"/>
    </row>
    <row r="36" spans="1:22" s="16" customFormat="1" x14ac:dyDescent="0.3">
      <c r="A36" s="1175"/>
      <c r="B36" s="1175"/>
      <c r="C36" s="1175"/>
      <c r="D36" s="1175"/>
      <c r="E36" s="1175"/>
      <c r="F36" s="1175"/>
      <c r="G36" s="1175"/>
      <c r="H36" s="1175"/>
      <c r="I36" s="1175"/>
      <c r="J36" s="1175"/>
      <c r="K36" s="1175"/>
      <c r="L36" s="1175"/>
      <c r="M36" s="1175"/>
      <c r="N36" s="1175"/>
      <c r="O36" s="1175"/>
      <c r="Q36"/>
      <c r="R36"/>
      <c r="S36" s="17"/>
      <c r="T36" s="17"/>
    </row>
    <row r="37" spans="1:22" s="16" customFormat="1" ht="24" customHeight="1" x14ac:dyDescent="0.3">
      <c r="A37" s="1176"/>
      <c r="B37" s="1176"/>
      <c r="C37" s="1176"/>
      <c r="D37" s="1176"/>
      <c r="E37" s="1176"/>
      <c r="F37" s="1176"/>
      <c r="G37" s="1176"/>
      <c r="H37" s="1176"/>
      <c r="I37" s="1176"/>
      <c r="J37" s="1176"/>
      <c r="K37" s="1176"/>
      <c r="L37" s="1176"/>
      <c r="M37" s="1176"/>
      <c r="N37" s="1176"/>
      <c r="O37" s="1176"/>
      <c r="R37" s="17"/>
      <c r="S37" s="17"/>
      <c r="T37" s="17"/>
    </row>
    <row r="38" spans="1:22" s="16" customFormat="1" x14ac:dyDescent="0.3">
      <c r="A38" s="1174"/>
      <c r="B38" s="1174"/>
      <c r="C38" s="1174"/>
      <c r="D38" s="1174"/>
      <c r="E38" s="1174"/>
      <c r="F38" s="1174"/>
      <c r="G38" s="1174"/>
      <c r="H38" s="1174"/>
      <c r="I38" s="1174"/>
      <c r="J38" s="1174"/>
      <c r="K38" s="1174"/>
      <c r="L38" s="1174"/>
      <c r="M38" s="1174"/>
      <c r="N38" s="1174"/>
      <c r="O38" s="1174"/>
      <c r="R38" s="17"/>
      <c r="S38" s="17"/>
      <c r="T38" s="17"/>
    </row>
    <row r="39" spans="1:22" s="16" customFormat="1" x14ac:dyDescent="0.3">
      <c r="A39" s="311"/>
      <c r="B39" s="311"/>
      <c r="C39" s="311"/>
      <c r="D39" s="311"/>
      <c r="E39" s="311"/>
      <c r="F39" s="311"/>
      <c r="G39" s="311"/>
      <c r="H39" s="311"/>
      <c r="I39" s="311"/>
      <c r="J39" s="311"/>
      <c r="K39" s="311"/>
      <c r="L39" s="311"/>
      <c r="M39" s="311"/>
      <c r="N39" s="311"/>
      <c r="O39" s="311"/>
      <c r="R39" s="17"/>
      <c r="S39" s="17"/>
      <c r="T39" s="17"/>
      <c r="U39" s="17"/>
      <c r="V39" s="17"/>
    </row>
    <row r="40" spans="1:22" s="16" customFormat="1" x14ac:dyDescent="0.3">
      <c r="A40" s="311"/>
      <c r="B40" s="311"/>
      <c r="C40" s="311"/>
      <c r="D40" s="311"/>
      <c r="E40" s="311"/>
      <c r="F40" s="311"/>
      <c r="G40" s="311"/>
      <c r="H40" s="311"/>
      <c r="I40" s="311"/>
      <c r="J40" s="311"/>
      <c r="K40" s="311"/>
      <c r="L40" s="311"/>
      <c r="M40" s="311"/>
      <c r="N40" s="311"/>
      <c r="O40" s="311"/>
      <c r="R40" s="17"/>
      <c r="S40" s="17"/>
      <c r="T40" s="17"/>
      <c r="U40" s="17"/>
      <c r="V40" s="17"/>
    </row>
    <row r="41" spans="1:22" s="16" customFormat="1" x14ac:dyDescent="0.3">
      <c r="A41" s="311"/>
      <c r="B41" s="311"/>
      <c r="C41" s="311"/>
      <c r="D41" s="311"/>
      <c r="E41" s="311"/>
      <c r="F41" s="311"/>
      <c r="G41" s="311"/>
      <c r="H41" s="311"/>
      <c r="I41" s="311"/>
      <c r="J41" s="311"/>
      <c r="K41" s="311"/>
      <c r="L41" s="311"/>
      <c r="M41" s="311"/>
      <c r="N41" s="311"/>
      <c r="O41" s="311"/>
      <c r="R41" s="17"/>
      <c r="S41" s="17"/>
      <c r="T41" s="17"/>
      <c r="U41" s="17"/>
      <c r="V41" s="17"/>
    </row>
    <row r="42" spans="1:22" s="16" customFormat="1" x14ac:dyDescent="0.3">
      <c r="A42" s="311"/>
      <c r="B42" s="311"/>
      <c r="C42" s="311"/>
      <c r="D42" s="311"/>
      <c r="E42" s="311"/>
      <c r="F42" s="311"/>
      <c r="G42" s="311"/>
      <c r="H42" s="311"/>
      <c r="I42" s="311"/>
      <c r="J42" s="311"/>
      <c r="K42" s="311"/>
      <c r="L42" s="311"/>
      <c r="M42" s="311"/>
      <c r="N42" s="311"/>
      <c r="O42" s="311"/>
      <c r="P42" s="17"/>
      <c r="Q42" s="17"/>
      <c r="R42" s="17"/>
      <c r="S42" s="17"/>
      <c r="T42" s="17"/>
      <c r="U42" s="17"/>
      <c r="V42" s="17"/>
    </row>
    <row r="43" spans="1:22" s="16" customFormat="1" x14ac:dyDescent="0.3">
      <c r="A43" s="320"/>
      <c r="B43" s="320"/>
      <c r="C43" s="320"/>
      <c r="D43" s="320"/>
      <c r="E43" s="320"/>
      <c r="F43" s="320"/>
      <c r="G43" s="320"/>
      <c r="H43" s="320"/>
      <c r="I43" s="320"/>
      <c r="J43" s="320"/>
      <c r="K43" s="320"/>
      <c r="L43" s="320"/>
      <c r="M43" s="320"/>
      <c r="N43" s="320"/>
      <c r="O43" s="320"/>
      <c r="P43" s="17"/>
      <c r="Q43" s="17"/>
      <c r="R43" s="17"/>
      <c r="S43" s="17"/>
      <c r="T43" s="17"/>
      <c r="U43" s="17"/>
      <c r="V43" s="17"/>
    </row>
    <row r="44" spans="1:22" s="16" customFormat="1" x14ac:dyDescent="0.3">
      <c r="A44" s="320"/>
      <c r="B44" s="320"/>
      <c r="C44" s="320"/>
      <c r="D44" s="320"/>
      <c r="E44" s="320"/>
      <c r="F44" s="320"/>
      <c r="G44" s="320"/>
      <c r="H44" s="320"/>
      <c r="I44" s="320"/>
      <c r="J44" s="320"/>
      <c r="K44" s="320"/>
      <c r="L44" s="320"/>
      <c r="M44" s="320"/>
      <c r="N44" s="320"/>
      <c r="O44" s="320"/>
      <c r="P44" s="17"/>
      <c r="Q44" s="17"/>
      <c r="R44" s="17"/>
      <c r="S44" s="17"/>
      <c r="T44" s="17"/>
      <c r="U44" s="17"/>
      <c r="V44" s="17"/>
    </row>
    <row r="45" spans="1:22" s="16" customFormat="1" x14ac:dyDescent="0.3">
      <c r="A45" s="320"/>
      <c r="B45" s="320"/>
      <c r="C45" s="320"/>
      <c r="D45" s="320"/>
      <c r="E45" s="320"/>
      <c r="F45" s="320"/>
      <c r="G45" s="320"/>
      <c r="H45" s="320"/>
      <c r="I45" s="320"/>
      <c r="J45" s="320"/>
      <c r="K45" s="320"/>
      <c r="L45" s="320"/>
      <c r="M45" s="320"/>
      <c r="N45" s="320"/>
      <c r="O45" s="320"/>
      <c r="P45" s="17"/>
      <c r="Q45" s="17"/>
      <c r="R45" s="17"/>
      <c r="S45" s="17"/>
      <c r="T45" s="17"/>
      <c r="U45" s="17"/>
      <c r="V45" s="17"/>
    </row>
    <row r="46" spans="1:22" s="16" customFormat="1" ht="26.25" customHeight="1" x14ac:dyDescent="0.3">
      <c r="A46" s="320"/>
      <c r="B46" s="320"/>
      <c r="C46" s="320"/>
      <c r="D46" s="320"/>
      <c r="E46" s="320"/>
      <c r="F46" s="320"/>
      <c r="G46" s="320"/>
      <c r="H46" s="320"/>
      <c r="I46" s="320"/>
      <c r="J46" s="320"/>
      <c r="K46" s="320"/>
      <c r="L46" s="320"/>
      <c r="M46" s="320"/>
      <c r="N46" s="320"/>
      <c r="O46" s="320"/>
      <c r="P46" s="17"/>
      <c r="Q46" s="17"/>
      <c r="R46" s="17"/>
      <c r="S46" s="17"/>
      <c r="T46" s="17"/>
      <c r="U46" s="17"/>
      <c r="V46" s="17"/>
    </row>
    <row r="47" spans="1:22" s="17" customFormat="1" ht="11.25" customHeight="1" x14ac:dyDescent="0.3">
      <c r="A47" s="1167"/>
      <c r="B47" s="1167"/>
      <c r="C47" s="1167"/>
      <c r="D47" s="1167"/>
      <c r="E47" s="1167"/>
      <c r="F47" s="1167"/>
      <c r="G47" s="1167"/>
      <c r="H47" s="1167"/>
      <c r="I47" s="1167"/>
      <c r="J47" s="1167"/>
      <c r="K47" s="1167"/>
      <c r="L47" s="1167"/>
      <c r="M47" s="1167"/>
      <c r="N47" s="1167"/>
      <c r="O47" s="1167"/>
    </row>
    <row r="48" spans="1:22" s="17" customFormat="1" x14ac:dyDescent="0.3">
      <c r="A48" s="1167"/>
      <c r="B48" s="1167"/>
      <c r="C48" s="1167"/>
      <c r="D48" s="1167"/>
      <c r="E48" s="1167"/>
      <c r="F48" s="1167"/>
      <c r="G48" s="1167"/>
      <c r="H48" s="1167"/>
      <c r="I48" s="1167"/>
      <c r="J48" s="1167"/>
      <c r="K48" s="1167"/>
      <c r="L48" s="1167"/>
      <c r="M48" s="1167"/>
      <c r="N48" s="1167"/>
      <c r="O48" s="1167"/>
    </row>
    <row r="49" spans="1:20" s="17" customFormat="1" ht="6.75" customHeight="1" x14ac:dyDescent="0.3">
      <c r="A49" s="76"/>
      <c r="B49" s="76"/>
      <c r="C49" s="76"/>
      <c r="D49" s="76"/>
      <c r="E49" s="76"/>
      <c r="F49" s="76"/>
      <c r="G49" s="76"/>
      <c r="H49" s="76"/>
      <c r="I49" s="76"/>
      <c r="J49" s="76"/>
      <c r="K49" s="76"/>
      <c r="L49" s="76"/>
      <c r="M49" s="76"/>
      <c r="N49" s="76"/>
      <c r="O49" s="76"/>
    </row>
    <row r="50" spans="1:20" s="17" customFormat="1" x14ac:dyDescent="0.3">
      <c r="A50" s="77"/>
      <c r="B50" s="72"/>
      <c r="C50" s="72"/>
      <c r="D50" s="72"/>
      <c r="E50" s="72"/>
      <c r="F50" s="72"/>
      <c r="G50" s="72"/>
      <c r="H50" s="72"/>
      <c r="I50" s="72"/>
      <c r="J50" s="72"/>
      <c r="K50" s="72"/>
      <c r="L50" s="72"/>
      <c r="M50" s="72"/>
      <c r="N50" s="72"/>
      <c r="O50" s="78"/>
    </row>
    <row r="51" spans="1:20" s="17" customFormat="1" x14ac:dyDescent="0.3">
      <c r="A51" s="79"/>
      <c r="B51" s="72"/>
      <c r="C51" s="72"/>
      <c r="D51" s="72"/>
      <c r="E51" s="72"/>
      <c r="F51" s="72"/>
      <c r="G51" s="72"/>
      <c r="H51" s="72"/>
      <c r="I51" s="72"/>
      <c r="J51" s="72"/>
      <c r="K51" s="72"/>
      <c r="L51" s="72"/>
      <c r="M51" s="72"/>
      <c r="N51" s="72"/>
      <c r="O51" s="80"/>
    </row>
    <row r="52" spans="1:20" s="17" customFormat="1" x14ac:dyDescent="0.3">
      <c r="A52" s="79"/>
      <c r="B52" s="72"/>
      <c r="C52" s="72"/>
      <c r="D52" s="72"/>
      <c r="E52" s="72"/>
      <c r="F52" s="72"/>
      <c r="G52" s="72"/>
      <c r="H52" s="72"/>
      <c r="I52" s="72"/>
      <c r="J52" s="72"/>
      <c r="K52" s="72"/>
      <c r="L52" s="72"/>
      <c r="M52" s="72"/>
      <c r="N52" s="72"/>
      <c r="O52" s="72"/>
    </row>
    <row r="53" spans="1:20" s="17" customFormat="1" x14ac:dyDescent="0.3">
      <c r="A53" s="81"/>
      <c r="B53" s="74"/>
      <c r="C53" s="74"/>
      <c r="D53" s="74"/>
      <c r="E53" s="74"/>
      <c r="F53" s="74"/>
      <c r="G53" s="74"/>
      <c r="H53" s="74"/>
      <c r="I53" s="74"/>
      <c r="J53" s="74"/>
      <c r="K53" s="74"/>
      <c r="L53" s="74"/>
      <c r="M53" s="74"/>
      <c r="N53" s="74"/>
      <c r="O53" s="75"/>
      <c r="R53"/>
      <c r="S53"/>
      <c r="T53" s="16"/>
    </row>
    <row r="54" spans="1:20" s="17" customFormat="1" x14ac:dyDescent="0.3">
      <c r="A54" s="82"/>
      <c r="B54" s="74"/>
      <c r="C54" s="74"/>
      <c r="D54" s="74"/>
      <c r="E54" s="74"/>
      <c r="F54" s="74"/>
      <c r="G54" s="74"/>
      <c r="H54" s="74"/>
      <c r="I54" s="74"/>
      <c r="J54" s="74"/>
      <c r="K54" s="74"/>
      <c r="L54" s="74"/>
      <c r="M54" s="74"/>
      <c r="N54" s="74"/>
      <c r="O54" s="75"/>
      <c r="R54"/>
      <c r="S54"/>
      <c r="T54" s="16"/>
    </row>
    <row r="55" spans="1:20" s="17" customFormat="1" x14ac:dyDescent="0.3">
      <c r="A55" s="83"/>
      <c r="B55" s="84"/>
      <c r="C55" s="84"/>
      <c r="D55" s="84"/>
      <c r="E55" s="84"/>
      <c r="F55" s="84"/>
      <c r="G55" s="84"/>
      <c r="H55" s="84"/>
      <c r="I55" s="84"/>
      <c r="J55" s="84"/>
      <c r="K55" s="84"/>
      <c r="L55" s="84"/>
      <c r="M55" s="84"/>
      <c r="N55" s="84"/>
      <c r="O55" s="85"/>
      <c r="R55"/>
      <c r="S55"/>
      <c r="T55" s="16"/>
    </row>
    <row r="56" spans="1:20" s="17" customFormat="1" ht="15" customHeight="1" x14ac:dyDescent="0.3">
      <c r="A56" s="81"/>
      <c r="B56" s="74"/>
      <c r="C56" s="74"/>
      <c r="D56" s="74"/>
      <c r="E56" s="74"/>
      <c r="F56" s="74"/>
      <c r="G56" s="74"/>
      <c r="H56" s="74"/>
      <c r="I56" s="74"/>
      <c r="J56" s="74"/>
      <c r="K56" s="74"/>
      <c r="L56" s="74"/>
      <c r="M56" s="74"/>
      <c r="N56" s="74"/>
      <c r="O56" s="75"/>
      <c r="R56"/>
      <c r="S56"/>
      <c r="T56" s="16"/>
    </row>
    <row r="57" spans="1:20" s="17" customFormat="1" ht="8.25" customHeight="1" x14ac:dyDescent="0.3">
      <c r="A57" s="81"/>
      <c r="B57" s="74"/>
      <c r="C57" s="74"/>
      <c r="D57" s="74"/>
      <c r="E57" s="74"/>
      <c r="F57" s="74"/>
      <c r="G57" s="74"/>
      <c r="H57" s="74"/>
      <c r="I57" s="74"/>
      <c r="J57" s="74"/>
      <c r="K57" s="74"/>
      <c r="L57" s="74"/>
      <c r="M57" s="74"/>
      <c r="N57" s="74"/>
      <c r="O57" s="75"/>
      <c r="R57"/>
      <c r="S57"/>
      <c r="T57" s="16"/>
    </row>
    <row r="58" spans="1:20" s="17" customFormat="1" x14ac:dyDescent="0.3">
      <c r="A58" s="73"/>
      <c r="B58" s="74"/>
      <c r="C58" s="74"/>
      <c r="D58" s="74"/>
      <c r="E58" s="74"/>
      <c r="F58" s="74"/>
      <c r="G58" s="74"/>
      <c r="H58" s="74"/>
      <c r="I58" s="74"/>
      <c r="J58" s="74"/>
      <c r="K58" s="74"/>
      <c r="L58" s="74"/>
      <c r="M58" s="74"/>
      <c r="N58" s="74"/>
      <c r="O58" s="75"/>
      <c r="R58"/>
      <c r="S58"/>
      <c r="T58" s="16"/>
    </row>
    <row r="59" spans="1:20" s="17" customFormat="1" x14ac:dyDescent="0.3">
      <c r="A59" s="86"/>
      <c r="B59" s="74"/>
      <c r="C59" s="74"/>
      <c r="D59" s="74"/>
      <c r="E59" s="74"/>
      <c r="F59" s="74"/>
      <c r="G59" s="74"/>
      <c r="H59" s="74"/>
      <c r="I59" s="74"/>
      <c r="J59" s="74"/>
      <c r="K59" s="74"/>
      <c r="L59" s="74"/>
      <c r="M59" s="74"/>
      <c r="N59" s="74"/>
      <c r="O59" s="75"/>
      <c r="R59"/>
      <c r="S59"/>
      <c r="T59" s="16"/>
    </row>
    <row r="60" spans="1:20" s="17" customFormat="1" x14ac:dyDescent="0.3">
      <c r="A60" s="1174"/>
      <c r="B60" s="1174"/>
      <c r="C60" s="1174"/>
      <c r="D60" s="1174"/>
      <c r="E60" s="1174"/>
      <c r="F60" s="1174"/>
      <c r="G60" s="1174"/>
      <c r="H60" s="1174"/>
      <c r="I60" s="1174"/>
      <c r="J60" s="1174"/>
      <c r="K60" s="1174"/>
      <c r="L60" s="1174"/>
      <c r="M60" s="1174"/>
      <c r="N60" s="1174"/>
      <c r="O60" s="1174"/>
      <c r="R60"/>
      <c r="S60"/>
      <c r="T60" s="16"/>
    </row>
    <row r="61" spans="1:20" s="17" customFormat="1" x14ac:dyDescent="0.3">
      <c r="A61" s="1174"/>
      <c r="B61" s="1174"/>
      <c r="C61" s="1174"/>
      <c r="D61" s="1174"/>
      <c r="E61" s="1174"/>
      <c r="F61" s="1174"/>
      <c r="G61" s="1174"/>
      <c r="H61" s="1174"/>
      <c r="I61" s="1174"/>
      <c r="J61" s="1174"/>
      <c r="K61" s="1174"/>
      <c r="L61" s="1174"/>
      <c r="M61" s="1174"/>
      <c r="N61" s="1174"/>
      <c r="O61" s="1174"/>
      <c r="R61"/>
      <c r="S61"/>
      <c r="T61" s="16"/>
    </row>
    <row r="62" spans="1:20" s="17" customFormat="1" x14ac:dyDescent="0.3">
      <c r="A62" s="1165"/>
      <c r="B62" s="1165"/>
      <c r="C62" s="1165"/>
      <c r="D62" s="1165"/>
      <c r="E62" s="1165"/>
      <c r="F62" s="1165"/>
      <c r="G62" s="1165"/>
      <c r="H62" s="1165"/>
      <c r="I62" s="1165"/>
      <c r="J62" s="1165"/>
      <c r="K62" s="1165"/>
      <c r="L62" s="1165"/>
      <c r="M62" s="1165"/>
      <c r="N62" s="1165"/>
      <c r="O62" s="1165"/>
      <c r="R62"/>
      <c r="S62"/>
      <c r="T62" s="16"/>
    </row>
    <row r="63" spans="1:20" s="17" customFormat="1" ht="28.5" customHeight="1" x14ac:dyDescent="0.3">
      <c r="A63" s="1166"/>
      <c r="B63" s="1166"/>
      <c r="C63" s="1166"/>
      <c r="D63" s="1166"/>
      <c r="E63" s="1166"/>
      <c r="F63" s="1166"/>
      <c r="G63" s="1166"/>
      <c r="H63" s="1166"/>
      <c r="I63" s="1166"/>
      <c r="J63" s="1166"/>
      <c r="K63" s="1166"/>
      <c r="L63" s="1166"/>
      <c r="M63" s="1166"/>
      <c r="N63" s="1166"/>
      <c r="O63" s="1166"/>
      <c r="R63"/>
      <c r="S63"/>
      <c r="T63" s="16"/>
    </row>
    <row r="64" spans="1:20" s="17" customFormat="1" ht="8.25" customHeight="1" x14ac:dyDescent="0.3">
      <c r="A64" s="88"/>
      <c r="B64" s="88"/>
      <c r="C64" s="88"/>
      <c r="D64" s="88"/>
      <c r="E64" s="88"/>
      <c r="F64" s="88"/>
      <c r="G64" s="88"/>
      <c r="H64" s="88"/>
      <c r="I64" s="88"/>
      <c r="J64" s="88"/>
      <c r="K64" s="89"/>
      <c r="L64" s="89"/>
      <c r="M64" s="89"/>
      <c r="N64" s="89"/>
      <c r="O64" s="89"/>
      <c r="R64"/>
      <c r="S64"/>
      <c r="T64" s="16"/>
    </row>
    <row r="65" spans="1:22" s="17" customFormat="1" ht="13.5" customHeight="1" x14ac:dyDescent="0.3">
      <c r="A65" s="1167"/>
      <c r="B65" s="1167"/>
      <c r="C65" s="1167"/>
      <c r="D65" s="1167"/>
      <c r="E65" s="1167"/>
      <c r="F65" s="1167"/>
      <c r="G65" s="1167"/>
      <c r="H65" s="1167"/>
      <c r="I65" s="1167"/>
      <c r="J65" s="1167"/>
      <c r="K65" s="1167"/>
      <c r="L65" s="1167"/>
      <c r="M65" s="1167"/>
      <c r="N65" s="1167"/>
      <c r="O65" s="1167"/>
      <c r="R65"/>
      <c r="S65"/>
      <c r="T65" s="16"/>
      <c r="U65" s="16"/>
      <c r="V65" s="16"/>
    </row>
    <row r="66" spans="1:22" s="17" customFormat="1" ht="13.5" customHeight="1" x14ac:dyDescent="0.3">
      <c r="A66" s="1167"/>
      <c r="B66" s="1167"/>
      <c r="C66" s="1167"/>
      <c r="D66" s="1167"/>
      <c r="E66" s="1167"/>
      <c r="F66" s="1167"/>
      <c r="G66" s="1167"/>
      <c r="H66" s="1167"/>
      <c r="I66" s="1167"/>
      <c r="J66" s="1167"/>
      <c r="K66" s="1167"/>
      <c r="L66" s="1167"/>
      <c r="M66" s="1167"/>
      <c r="N66" s="1167"/>
      <c r="O66" s="1167"/>
      <c r="R66"/>
      <c r="S66"/>
      <c r="T66" s="16"/>
      <c r="U66" s="16"/>
      <c r="V66" s="16"/>
    </row>
    <row r="67" spans="1:22" s="17" customFormat="1" ht="4.5" customHeight="1" x14ac:dyDescent="0.3">
      <c r="A67" s="90"/>
      <c r="B67" s="90"/>
      <c r="C67" s="90"/>
      <c r="D67" s="90"/>
      <c r="E67" s="90"/>
      <c r="F67" s="90"/>
      <c r="G67" s="90"/>
      <c r="H67" s="90"/>
      <c r="I67" s="90"/>
      <c r="J67" s="90"/>
      <c r="K67" s="90"/>
      <c r="L67" s="90"/>
      <c r="M67" s="90"/>
      <c r="N67" s="90"/>
      <c r="O67" s="90"/>
      <c r="R67"/>
      <c r="S67"/>
      <c r="T67" s="16"/>
      <c r="U67" s="16"/>
      <c r="V67" s="16"/>
    </row>
    <row r="68" spans="1:22" s="17" customFormat="1" x14ac:dyDescent="0.3">
      <c r="A68" s="77"/>
      <c r="B68" s="1168"/>
      <c r="C68" s="1168"/>
      <c r="D68" s="1168"/>
      <c r="E68" s="1168"/>
      <c r="F68" s="1168"/>
      <c r="G68" s="1168"/>
      <c r="H68" s="1168"/>
      <c r="I68" s="1168"/>
      <c r="J68" s="1168"/>
      <c r="K68" s="1169"/>
      <c r="L68" s="1169"/>
      <c r="M68" s="1168"/>
      <c r="N68" s="1169"/>
      <c r="O68" s="1169"/>
      <c r="P68"/>
      <c r="Q68"/>
      <c r="R68"/>
      <c r="S68"/>
      <c r="T68" s="16"/>
      <c r="U68" s="16"/>
      <c r="V68" s="16"/>
    </row>
    <row r="69" spans="1:22" s="17" customFormat="1" x14ac:dyDescent="0.3">
      <c r="A69" s="79"/>
      <c r="B69" s="91"/>
      <c r="C69" s="91"/>
      <c r="D69" s="91"/>
      <c r="E69" s="91"/>
      <c r="F69" s="91"/>
      <c r="G69" s="91"/>
      <c r="H69" s="91"/>
      <c r="I69" s="91"/>
      <c r="J69" s="91"/>
      <c r="K69" s="91"/>
      <c r="L69" s="92"/>
      <c r="M69" s="91"/>
      <c r="N69" s="91"/>
      <c r="O69" s="92"/>
      <c r="P69"/>
      <c r="Q69"/>
      <c r="R69"/>
      <c r="S69"/>
      <c r="T69" s="16"/>
      <c r="U69" s="16"/>
      <c r="V69" s="16"/>
    </row>
    <row r="70" spans="1:22" s="17" customFormat="1" ht="39.75" customHeight="1" x14ac:dyDescent="0.3">
      <c r="A70" s="83"/>
      <c r="B70" s="93"/>
      <c r="C70" s="93"/>
      <c r="D70" s="93"/>
      <c r="E70" s="93"/>
      <c r="F70" s="93"/>
      <c r="G70" s="93"/>
      <c r="H70" s="93"/>
      <c r="I70" s="93"/>
      <c r="J70" s="93"/>
      <c r="K70" s="94"/>
      <c r="L70" s="95"/>
      <c r="M70" s="94"/>
      <c r="N70" s="94"/>
      <c r="O70" s="95"/>
      <c r="P70"/>
      <c r="Q70"/>
      <c r="R70"/>
      <c r="S70"/>
      <c r="T70" s="16"/>
      <c r="U70" s="16"/>
      <c r="V70" s="16"/>
    </row>
    <row r="71" spans="1:22" s="17" customFormat="1" ht="9" customHeight="1" x14ac:dyDescent="0.3">
      <c r="A71" s="1174"/>
      <c r="B71" s="1174"/>
      <c r="C71" s="1174"/>
      <c r="D71" s="1174"/>
      <c r="E71" s="1174"/>
      <c r="F71" s="1174"/>
      <c r="G71" s="1174"/>
      <c r="H71" s="1174"/>
      <c r="I71" s="1174"/>
      <c r="J71" s="1174"/>
      <c r="K71" s="1174"/>
      <c r="L71" s="1174"/>
      <c r="M71" s="1174"/>
      <c r="N71" s="1174"/>
      <c r="O71" s="1174"/>
      <c r="P71"/>
      <c r="Q71"/>
      <c r="R71"/>
      <c r="S71"/>
      <c r="T71" s="16"/>
      <c r="U71" s="16"/>
      <c r="V71" s="16"/>
    </row>
    <row r="72" spans="1:22" s="17" customFormat="1" ht="29.25" customHeight="1" x14ac:dyDescent="0.3">
      <c r="A72" s="1174"/>
      <c r="B72" s="1174"/>
      <c r="C72" s="1174"/>
      <c r="D72" s="1174"/>
      <c r="E72" s="1174"/>
      <c r="F72" s="1174"/>
      <c r="G72" s="1174"/>
      <c r="H72" s="1174"/>
      <c r="I72" s="1174"/>
      <c r="J72" s="1174"/>
      <c r="K72" s="1174"/>
      <c r="L72" s="1174"/>
      <c r="M72" s="1174"/>
      <c r="N72" s="1174"/>
      <c r="O72" s="1174"/>
      <c r="P72"/>
      <c r="Q72"/>
      <c r="R72"/>
      <c r="S72"/>
      <c r="T72" s="16"/>
      <c r="U72" s="16"/>
      <c r="V72" s="16"/>
    </row>
    <row r="74" spans="1:22" x14ac:dyDescent="0.3">
      <c r="A74" s="16"/>
      <c r="B74" s="16"/>
      <c r="C74" s="16"/>
      <c r="D74" s="16"/>
      <c r="E74" s="16"/>
      <c r="F74" s="16"/>
      <c r="G74" s="16"/>
      <c r="H74" s="16"/>
      <c r="I74" s="16"/>
      <c r="J74" s="16"/>
      <c r="K74" s="16"/>
      <c r="L74" s="16"/>
      <c r="M74" s="16"/>
      <c r="N74" s="16"/>
      <c r="O74" s="16"/>
    </row>
    <row r="75" spans="1:22" x14ac:dyDescent="0.3">
      <c r="A75" s="16"/>
      <c r="B75" s="16"/>
      <c r="C75" s="16"/>
      <c r="D75" s="16"/>
      <c r="E75" s="16"/>
      <c r="F75" s="16"/>
      <c r="G75" s="16"/>
      <c r="H75" s="16"/>
      <c r="I75" s="16"/>
      <c r="J75" s="16"/>
      <c r="K75" s="16"/>
      <c r="L75" s="16"/>
      <c r="M75" s="16"/>
      <c r="N75" s="16"/>
      <c r="O75" s="16"/>
    </row>
    <row r="76" spans="1:22" x14ac:dyDescent="0.3">
      <c r="A76" s="16"/>
      <c r="B76" s="16"/>
      <c r="C76" s="16"/>
      <c r="D76" s="16"/>
      <c r="E76" s="16"/>
      <c r="F76" s="16"/>
      <c r="G76" s="16"/>
      <c r="H76" s="16"/>
      <c r="I76" s="16"/>
      <c r="J76" s="16"/>
      <c r="K76" s="16"/>
      <c r="L76" s="16"/>
      <c r="M76" s="16"/>
      <c r="N76" s="16"/>
      <c r="O76" s="16"/>
    </row>
  </sheetData>
  <mergeCells count="89">
    <mergeCell ref="A61:O61"/>
    <mergeCell ref="C34:E34"/>
    <mergeCell ref="F34:H34"/>
    <mergeCell ref="I34:K34"/>
    <mergeCell ref="L34:N34"/>
    <mergeCell ref="A36:O36"/>
    <mergeCell ref="A38:O38"/>
    <mergeCell ref="A47:O48"/>
    <mergeCell ref="A60:O60"/>
    <mergeCell ref="L35:N35"/>
    <mergeCell ref="A72:O72"/>
    <mergeCell ref="A62:O62"/>
    <mergeCell ref="A63:O63"/>
    <mergeCell ref="A65:O66"/>
    <mergeCell ref="B68:L68"/>
    <mergeCell ref="M68:O68"/>
    <mergeCell ref="A71:O71"/>
    <mergeCell ref="L17:N17"/>
    <mergeCell ref="L18:N18"/>
    <mergeCell ref="L19:N19"/>
    <mergeCell ref="L20:N20"/>
    <mergeCell ref="A37:O37"/>
    <mergeCell ref="C30:E30"/>
    <mergeCell ref="F30:H30"/>
    <mergeCell ref="I30:K30"/>
    <mergeCell ref="L30:N30"/>
    <mergeCell ref="C31:E31"/>
    <mergeCell ref="F31:H31"/>
    <mergeCell ref="I31:K31"/>
    <mergeCell ref="L31:N31"/>
    <mergeCell ref="C35:E35"/>
    <mergeCell ref="F35:H35"/>
    <mergeCell ref="I35:K35"/>
    <mergeCell ref="A24:N25"/>
    <mergeCell ref="B27:B28"/>
    <mergeCell ref="C27:E28"/>
    <mergeCell ref="F27:H28"/>
    <mergeCell ref="I27:K28"/>
    <mergeCell ref="L27:N28"/>
    <mergeCell ref="C21:E21"/>
    <mergeCell ref="F21:H21"/>
    <mergeCell ref="I21:K21"/>
    <mergeCell ref="L21:N21"/>
    <mergeCell ref="C22:E22"/>
    <mergeCell ref="F22:H22"/>
    <mergeCell ref="I22:K22"/>
    <mergeCell ref="L22:N22"/>
    <mergeCell ref="C19:E19"/>
    <mergeCell ref="F19:H19"/>
    <mergeCell ref="I19:K19"/>
    <mergeCell ref="C20:E20"/>
    <mergeCell ref="F20:H20"/>
    <mergeCell ref="I20:K20"/>
    <mergeCell ref="C17:E17"/>
    <mergeCell ref="F17:H17"/>
    <mergeCell ref="I17:K17"/>
    <mergeCell ref="C18:E18"/>
    <mergeCell ref="F18:H18"/>
    <mergeCell ref="I18:K18"/>
    <mergeCell ref="L14:N14"/>
    <mergeCell ref="C11:E11"/>
    <mergeCell ref="F11:H11"/>
    <mergeCell ref="I11:K11"/>
    <mergeCell ref="C12:E12"/>
    <mergeCell ref="F12:H12"/>
    <mergeCell ref="I12:K12"/>
    <mergeCell ref="C13:E13"/>
    <mergeCell ref="F13:H13"/>
    <mergeCell ref="I13:K13"/>
    <mergeCell ref="C14:E14"/>
    <mergeCell ref="F14:H14"/>
    <mergeCell ref="I14:K14"/>
    <mergeCell ref="L13:N13"/>
    <mergeCell ref="L12:N12"/>
    <mergeCell ref="L11:N11"/>
    <mergeCell ref="L10:N10"/>
    <mergeCell ref="L9:N9"/>
    <mergeCell ref="A3:N4"/>
    <mergeCell ref="B6:K6"/>
    <mergeCell ref="L6:N7"/>
    <mergeCell ref="C7:E7"/>
    <mergeCell ref="F7:H7"/>
    <mergeCell ref="I7:K7"/>
    <mergeCell ref="C9:E9"/>
    <mergeCell ref="F9:H9"/>
    <mergeCell ref="I9:K9"/>
    <mergeCell ref="C10:E10"/>
    <mergeCell ref="F10:H10"/>
    <mergeCell ref="I10:K10"/>
  </mergeCells>
  <printOptions horizontalCentered="1"/>
  <pageMargins left="0.70866141732283472" right="0.51181102362204722" top="0.59055118110236227" bottom="0.59055118110236227" header="0.31496062992125984" footer="0"/>
  <pageSetup paperSize="9" orientation="landscape" r:id="rId1"/>
  <headerFooter>
    <oddFooter>&amp;LMånedstallene er foreløbige.&amp;RSide 19&amp;CTal på udlændingeområdet pr. 30.09.2019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6"/>
  <dimension ref="A1:AJ102"/>
  <sheetViews>
    <sheetView view="pageLayout" topLeftCell="A8" zoomScaleNormal="100" workbookViewId="0">
      <selection activeCell="Q29" sqref="Q29"/>
    </sheetView>
  </sheetViews>
  <sheetFormatPr defaultRowHeight="14.4" x14ac:dyDescent="0.3"/>
  <cols>
    <col min="1" max="1" width="24" customWidth="1"/>
    <col min="2" max="13" width="7.6640625" customWidth="1"/>
    <col min="14" max="14" width="7.88671875" customWidth="1"/>
    <col min="15" max="15" width="12.44140625" customWidth="1"/>
    <col min="16" max="16" width="2.6640625" customWidth="1"/>
    <col min="17" max="36" width="9.109375" style="16"/>
  </cols>
  <sheetData>
    <row r="1" spans="1:30" customFormat="1" ht="15" x14ac:dyDescent="0.25">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row>
    <row r="2" spans="1:30" customFormat="1" ht="15" x14ac:dyDescent="0.2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customFormat="1" ht="15" x14ac:dyDescent="0.2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row>
    <row r="4" spans="1:30" customFormat="1" ht="6" customHeight="1"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row>
    <row r="5" spans="1:30" customFormat="1" ht="15" customHeight="1" x14ac:dyDescent="0.3">
      <c r="A5" s="1351" t="s">
        <v>294</v>
      </c>
      <c r="B5" s="1351"/>
      <c r="C5" s="1351"/>
      <c r="D5" s="1351"/>
      <c r="E5" s="1351"/>
      <c r="F5" s="1351"/>
      <c r="G5" s="1351"/>
      <c r="H5" s="1351"/>
      <c r="I5" s="1351"/>
      <c r="J5" s="1351"/>
      <c r="K5" s="1351"/>
      <c r="L5" s="1351"/>
      <c r="M5" s="1351"/>
      <c r="N5" s="1351"/>
      <c r="O5" s="1351"/>
      <c r="P5" s="16"/>
      <c r="Q5" s="16"/>
      <c r="R5" s="16"/>
      <c r="S5" s="16"/>
      <c r="T5" s="16"/>
      <c r="U5" s="16"/>
      <c r="V5" s="16"/>
      <c r="W5" s="16"/>
      <c r="X5" s="16"/>
      <c r="Y5" s="16"/>
      <c r="Z5" s="16"/>
      <c r="AA5" s="16"/>
      <c r="AB5" s="16"/>
      <c r="AC5" s="16"/>
      <c r="AD5" s="16"/>
    </row>
    <row r="6" spans="1:30" customFormat="1" ht="15" customHeight="1" x14ac:dyDescent="0.3">
      <c r="A6" s="1351"/>
      <c r="B6" s="1351"/>
      <c r="C6" s="1351"/>
      <c r="D6" s="1351"/>
      <c r="E6" s="1351"/>
      <c r="F6" s="1351"/>
      <c r="G6" s="1351"/>
      <c r="H6" s="1351"/>
      <c r="I6" s="1351"/>
      <c r="J6" s="1351"/>
      <c r="K6" s="1351"/>
      <c r="L6" s="1351"/>
      <c r="M6" s="1351"/>
      <c r="N6" s="1351"/>
      <c r="O6" s="1351"/>
      <c r="P6" s="16"/>
      <c r="Q6" s="16"/>
      <c r="R6" s="16"/>
      <c r="S6" s="16"/>
      <c r="T6" s="16"/>
      <c r="U6" s="16"/>
      <c r="V6" s="16"/>
      <c r="W6" s="16"/>
      <c r="X6" s="16"/>
      <c r="Y6" s="16"/>
      <c r="Z6" s="16"/>
      <c r="AA6" s="16"/>
      <c r="AB6" s="16"/>
      <c r="AC6" s="16"/>
      <c r="AD6" s="16"/>
    </row>
    <row r="7" spans="1:30" customFormat="1" ht="15" x14ac:dyDescent="0.2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row>
    <row r="8" spans="1:30" customFormat="1" ht="15" x14ac:dyDescent="0.25">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row>
    <row r="9" spans="1:30" customFormat="1" ht="15" x14ac:dyDescent="0.25">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row>
    <row r="10" spans="1:30" customFormat="1" ht="15" x14ac:dyDescent="0.25">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row>
    <row r="11" spans="1:30" customFormat="1" ht="15" x14ac:dyDescent="0.25">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row>
    <row r="12" spans="1:30" customFormat="1" ht="15" x14ac:dyDescent="0.25">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row>
    <row r="13" spans="1:30" customFormat="1" ht="15" x14ac:dyDescent="0.25">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row>
    <row r="14" spans="1:30" customFormat="1" ht="15" x14ac:dyDescent="0.25">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row>
    <row r="15" spans="1:30" customFormat="1" ht="15" x14ac:dyDescent="0.25">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row>
    <row r="16" spans="1:30" customFormat="1" ht="15" x14ac:dyDescent="0.25">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row>
    <row r="17" spans="1:30" customFormat="1" ht="15" x14ac:dyDescent="0.2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row>
    <row r="18" spans="1:30" customFormat="1" ht="15" x14ac:dyDescent="0.25">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row>
    <row r="19" spans="1:30" customFormat="1" ht="15" x14ac:dyDescent="0.25">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row>
    <row r="20" spans="1:30" customFormat="1" ht="15" x14ac:dyDescent="0.25">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row>
    <row r="21" spans="1:30" customFormat="1" ht="15" x14ac:dyDescent="0.2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row>
    <row r="22" spans="1:30" customFormat="1" ht="15" x14ac:dyDescent="0.2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row>
    <row r="23" spans="1:30" customFormat="1" ht="15" x14ac:dyDescent="0.25">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row>
    <row r="24" spans="1:30" customFormat="1" ht="15" x14ac:dyDescent="0.2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row>
    <row r="25" spans="1:30" customFormat="1" ht="15" x14ac:dyDescent="0.2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row>
    <row r="26" spans="1:30" customFormat="1" ht="15" x14ac:dyDescent="0.2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row>
    <row r="27" spans="1:30" customFormat="1" ht="15" x14ac:dyDescent="0.25">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row>
    <row r="28" spans="1:30" customFormat="1" ht="15" x14ac:dyDescent="0.2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row>
    <row r="29" spans="1:30" customFormat="1" x14ac:dyDescent="0.3">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row>
    <row r="30" spans="1:30" customFormat="1" x14ac:dyDescent="0.3">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row>
    <row r="31" spans="1:30" customFormat="1" x14ac:dyDescent="0.3">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row>
    <row r="32" spans="1:30" customFormat="1" x14ac:dyDescent="0.3">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row>
    <row r="33" spans="1:30" customFormat="1" x14ac:dyDescent="0.3">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row>
    <row r="34" spans="1:30" s="16" customFormat="1" x14ac:dyDescent="0.3"/>
    <row r="35" spans="1:30" s="16" customFormat="1" ht="19.5" customHeight="1" x14ac:dyDescent="0.3"/>
    <row r="36" spans="1:30" s="16" customFormat="1" ht="3.75" customHeight="1" x14ac:dyDescent="0.3"/>
    <row r="37" spans="1:30" s="16" customFormat="1" x14ac:dyDescent="0.3"/>
    <row r="38" spans="1:30" s="16" customFormat="1" x14ac:dyDescent="0.3"/>
    <row r="39" spans="1:30" s="16" customFormat="1" x14ac:dyDescent="0.3"/>
    <row r="40" spans="1:30" s="16" customFormat="1" x14ac:dyDescent="0.3"/>
    <row r="41" spans="1:30" s="16" customFormat="1" x14ac:dyDescent="0.3"/>
    <row r="42" spans="1:30" s="16" customFormat="1" x14ac:dyDescent="0.3"/>
    <row r="43" spans="1:30" s="16" customFormat="1" x14ac:dyDescent="0.3"/>
    <row r="44" spans="1:30" s="16" customFormat="1" x14ac:dyDescent="0.3"/>
    <row r="45" spans="1:30" s="16" customFormat="1" x14ac:dyDescent="0.3"/>
    <row r="46" spans="1:30" s="16" customFormat="1" x14ac:dyDescent="0.3"/>
    <row r="47" spans="1:30" s="16" customFormat="1" x14ac:dyDescent="0.3"/>
    <row r="48" spans="1:30" s="16" customFormat="1" x14ac:dyDescent="0.3"/>
    <row r="49" s="16" customFormat="1" x14ac:dyDescent="0.3"/>
    <row r="50" s="16" customFormat="1" x14ac:dyDescent="0.3"/>
    <row r="51" s="16" customFormat="1" x14ac:dyDescent="0.3"/>
    <row r="52" s="16" customFormat="1" x14ac:dyDescent="0.3"/>
    <row r="53" s="16" customFormat="1" x14ac:dyDescent="0.3"/>
    <row r="54" s="16" customFormat="1" x14ac:dyDescent="0.3"/>
    <row r="55" s="16" customFormat="1" x14ac:dyDescent="0.3"/>
    <row r="56" s="16" customFormat="1" x14ac:dyDescent="0.3"/>
    <row r="57" s="16" customFormat="1" x14ac:dyDescent="0.3"/>
    <row r="58" s="16" customFormat="1" x14ac:dyDescent="0.3"/>
    <row r="59" s="16" customFormat="1" x14ac:dyDescent="0.3"/>
    <row r="60" s="16" customFormat="1" x14ac:dyDescent="0.3"/>
    <row r="61" s="16" customFormat="1" x14ac:dyDescent="0.3"/>
    <row r="62" s="16" customFormat="1" x14ac:dyDescent="0.3"/>
    <row r="63" s="16" customFormat="1" x14ac:dyDescent="0.3"/>
    <row r="64"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sheetData>
  <mergeCells count="1">
    <mergeCell ref="A5:O6"/>
  </mergeCells>
  <printOptions verticalCentered="1"/>
  <pageMargins left="0.51181102362204722" right="0.23622047244094491" top="0.39370078740157483" bottom="0.59055118110236227" header="0.31496062992125984" footer="0"/>
  <pageSetup paperSize="9" orientation="landscape" r:id="rId1"/>
  <headerFooter>
    <oddFooter>&amp;RSide 20&amp;CTal på udlændingeområdet pr. 30.09.2019</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8"/>
  <dimension ref="A1:AE231"/>
  <sheetViews>
    <sheetView showGridLines="0" showWhiteSpace="0" view="pageLayout" zoomScale="90" zoomScaleNormal="100" zoomScalePageLayoutView="90" workbookViewId="0">
      <selection activeCell="V24" sqref="V24"/>
    </sheetView>
  </sheetViews>
  <sheetFormatPr defaultRowHeight="14.4" x14ac:dyDescent="0.3"/>
  <cols>
    <col min="3" max="3" width="15.88671875" customWidth="1"/>
    <col min="4" max="4" width="11.88671875" customWidth="1"/>
    <col min="5" max="5" width="6.109375" customWidth="1"/>
    <col min="6" max="6" width="3.5546875" customWidth="1"/>
    <col min="7" max="16" width="6.109375" customWidth="1"/>
    <col min="17" max="17" width="13.44140625" customWidth="1"/>
    <col min="18" max="18" width="17.109375" customWidth="1"/>
    <col min="19" max="19" width="10.44140625" customWidth="1"/>
    <col min="20" max="20" width="6.88671875" customWidth="1"/>
    <col min="21" max="21" width="11.6640625" customWidth="1"/>
    <col min="22" max="22" width="13.5546875" style="16" customWidth="1"/>
    <col min="23" max="31" width="9.109375" style="16"/>
  </cols>
  <sheetData>
    <row r="1" spans="1:31" ht="15" customHeight="1" x14ac:dyDescent="0.25">
      <c r="A1" s="16"/>
      <c r="B1" s="16"/>
      <c r="C1" s="16"/>
      <c r="D1" s="16"/>
      <c r="E1" s="16"/>
      <c r="F1" s="16"/>
      <c r="G1" s="16"/>
      <c r="H1" s="16"/>
      <c r="I1" s="16"/>
      <c r="J1" s="16"/>
      <c r="K1" s="16"/>
      <c r="L1" s="16"/>
      <c r="M1" s="16"/>
      <c r="N1" s="16"/>
      <c r="O1" s="16"/>
      <c r="P1" s="16"/>
      <c r="Q1" s="16"/>
      <c r="R1" s="16"/>
      <c r="S1" s="16"/>
      <c r="T1" s="16"/>
      <c r="U1" s="16"/>
    </row>
    <row r="2" spans="1:31" ht="15" customHeight="1" x14ac:dyDescent="0.25">
      <c r="A2" s="16"/>
      <c r="B2" s="16"/>
      <c r="C2" s="16"/>
      <c r="D2" s="16"/>
      <c r="E2" s="16"/>
      <c r="F2" s="16"/>
      <c r="G2" s="16"/>
      <c r="H2" s="16"/>
      <c r="I2" s="16"/>
      <c r="J2" s="16"/>
      <c r="K2" s="16"/>
      <c r="L2" s="16"/>
      <c r="M2" s="16"/>
      <c r="N2" s="16"/>
      <c r="O2" s="16"/>
      <c r="P2" s="16"/>
      <c r="Q2" s="16"/>
      <c r="R2" s="16"/>
      <c r="S2" s="16"/>
      <c r="T2" s="16"/>
      <c r="U2" s="16"/>
    </row>
    <row r="3" spans="1:31" ht="15" customHeight="1" x14ac:dyDescent="0.25">
      <c r="A3" s="16"/>
      <c r="B3" s="16"/>
      <c r="C3" s="16"/>
      <c r="D3" s="16"/>
      <c r="E3" s="16"/>
      <c r="F3" s="16"/>
      <c r="G3" s="16"/>
      <c r="H3" s="16"/>
      <c r="I3" s="16"/>
      <c r="J3" s="16"/>
      <c r="K3" s="16"/>
      <c r="L3" s="16"/>
      <c r="M3" s="16"/>
      <c r="N3" s="16"/>
      <c r="O3" s="16"/>
      <c r="P3" s="16"/>
      <c r="Q3" s="16"/>
      <c r="R3" s="16"/>
      <c r="S3" s="16"/>
      <c r="T3" s="16"/>
      <c r="U3" s="16"/>
    </row>
    <row r="4" spans="1:31" ht="11.25" customHeight="1" x14ac:dyDescent="0.25">
      <c r="V4"/>
      <c r="W4"/>
      <c r="X4"/>
      <c r="Y4"/>
      <c r="Z4"/>
      <c r="AA4"/>
      <c r="AB4"/>
      <c r="AC4"/>
      <c r="AD4"/>
      <c r="AE4"/>
    </row>
    <row r="5" spans="1:31" ht="11.25" customHeight="1" x14ac:dyDescent="0.3">
      <c r="A5" s="1383" t="s">
        <v>295</v>
      </c>
      <c r="B5" s="1383"/>
      <c r="C5" s="1383"/>
      <c r="D5" s="1383"/>
      <c r="E5" s="1383"/>
      <c r="F5" s="1383"/>
      <c r="G5" s="1383"/>
      <c r="H5" s="1383"/>
      <c r="I5" s="1383"/>
      <c r="J5" s="1383"/>
      <c r="K5" s="1383"/>
      <c r="L5" s="1383"/>
      <c r="M5" s="1383"/>
      <c r="N5" s="1383"/>
      <c r="O5" s="1383"/>
      <c r="P5" s="1383"/>
      <c r="Q5" s="1383"/>
      <c r="R5" s="114"/>
      <c r="S5" s="114"/>
      <c r="T5" s="114"/>
      <c r="U5" s="114"/>
      <c r="V5" s="114"/>
    </row>
    <row r="6" spans="1:31" ht="11.25" customHeight="1" x14ac:dyDescent="0.3">
      <c r="A6" s="1384"/>
      <c r="B6" s="1384"/>
      <c r="C6" s="1384"/>
      <c r="D6" s="1384"/>
      <c r="E6" s="1384"/>
      <c r="F6" s="1384"/>
      <c r="G6" s="1384"/>
      <c r="H6" s="1384"/>
      <c r="I6" s="1384"/>
      <c r="J6" s="1384"/>
      <c r="K6" s="1384"/>
      <c r="L6" s="1384"/>
      <c r="M6" s="1384"/>
      <c r="N6" s="1384"/>
      <c r="O6" s="1384"/>
      <c r="P6" s="1384"/>
      <c r="Q6" s="1384"/>
      <c r="R6" s="114"/>
      <c r="S6" s="114"/>
      <c r="T6" s="114"/>
      <c r="U6" s="114"/>
      <c r="V6" s="114"/>
    </row>
    <row r="7" spans="1:31" ht="4.5" customHeight="1" x14ac:dyDescent="0.25">
      <c r="A7" s="33"/>
      <c r="B7" s="33"/>
      <c r="C7" s="19"/>
      <c r="D7" s="19"/>
      <c r="E7" s="19"/>
      <c r="F7" s="19"/>
      <c r="G7" s="19"/>
      <c r="H7" s="19"/>
      <c r="I7" s="19"/>
      <c r="J7" s="19"/>
      <c r="K7" s="19"/>
      <c r="L7" s="19"/>
      <c r="M7" s="19"/>
      <c r="N7" s="19"/>
      <c r="O7" s="19"/>
      <c r="P7" s="19"/>
      <c r="Q7" s="19"/>
      <c r="R7" s="16"/>
      <c r="S7" s="16"/>
      <c r="T7" s="16"/>
      <c r="U7" s="16"/>
    </row>
    <row r="8" spans="1:31" ht="27" customHeight="1" x14ac:dyDescent="0.3">
      <c r="A8" s="65" t="s">
        <v>1</v>
      </c>
      <c r="B8" s="68"/>
      <c r="C8" s="68"/>
      <c r="D8" s="68"/>
      <c r="E8" s="217"/>
      <c r="F8" s="411" t="s">
        <v>0</v>
      </c>
      <c r="G8" s="1376">
        <v>2016</v>
      </c>
      <c r="H8" s="1377"/>
      <c r="I8" s="1377"/>
      <c r="J8" s="1376">
        <v>2017</v>
      </c>
      <c r="K8" s="1377"/>
      <c r="L8" s="1377"/>
      <c r="M8" s="1378">
        <v>2018</v>
      </c>
      <c r="N8" s="1379"/>
      <c r="O8" s="1380"/>
      <c r="P8" s="1381" t="str">
        <f>"2019
pr."&amp;" "&amp;Forside!Q1&amp;""</f>
        <v>2019
pr. 30.09.2019</v>
      </c>
      <c r="Q8" s="1382"/>
      <c r="R8" s="16"/>
      <c r="S8" s="16"/>
      <c r="T8" s="16"/>
      <c r="U8" s="108"/>
      <c r="V8" s="108"/>
    </row>
    <row r="9" spans="1:31" ht="15" customHeight="1" x14ac:dyDescent="0.3">
      <c r="A9" s="412" t="s">
        <v>245</v>
      </c>
      <c r="B9" s="412"/>
      <c r="C9" s="412"/>
      <c r="D9" s="412"/>
      <c r="E9" s="412"/>
      <c r="F9" s="413"/>
      <c r="G9" s="1371">
        <v>3118</v>
      </c>
      <c r="H9" s="1372"/>
      <c r="I9" s="1373"/>
      <c r="J9" s="1371">
        <v>2586</v>
      </c>
      <c r="K9" s="1372"/>
      <c r="L9" s="1373"/>
      <c r="M9" s="1371">
        <v>2571</v>
      </c>
      <c r="N9" s="1372"/>
      <c r="O9" s="1373"/>
      <c r="P9" s="1374">
        <v>1870</v>
      </c>
      <c r="Q9" s="1375"/>
      <c r="R9" s="16"/>
      <c r="S9" s="16"/>
      <c r="T9" s="16"/>
      <c r="U9" s="16"/>
      <c r="AD9"/>
      <c r="AE9"/>
    </row>
    <row r="10" spans="1:31" ht="15" customHeight="1" x14ac:dyDescent="0.3">
      <c r="A10" s="414" t="s">
        <v>311</v>
      </c>
      <c r="B10" s="414"/>
      <c r="C10" s="414"/>
      <c r="D10" s="414"/>
      <c r="E10" s="414"/>
      <c r="F10" s="415"/>
      <c r="G10" s="1357">
        <v>1735</v>
      </c>
      <c r="H10" s="1358"/>
      <c r="I10" s="1359"/>
      <c r="J10" s="1360">
        <v>2249</v>
      </c>
      <c r="K10" s="1361"/>
      <c r="L10" s="1362"/>
      <c r="M10" s="1360">
        <v>2783</v>
      </c>
      <c r="N10" s="1361"/>
      <c r="O10" s="1362"/>
      <c r="P10" s="1363">
        <v>2450</v>
      </c>
      <c r="Q10" s="1364"/>
      <c r="R10" s="16"/>
      <c r="S10" s="16"/>
      <c r="T10" s="16"/>
      <c r="U10" s="16"/>
      <c r="AD10"/>
      <c r="AE10"/>
    </row>
    <row r="11" spans="1:31" ht="15" customHeight="1" x14ac:dyDescent="0.3">
      <c r="A11" s="414" t="s">
        <v>335</v>
      </c>
      <c r="B11" s="414"/>
      <c r="C11" s="414"/>
      <c r="D11" s="414"/>
      <c r="E11" s="414"/>
      <c r="F11" s="415"/>
      <c r="G11" s="1357">
        <v>145</v>
      </c>
      <c r="H11" s="1358"/>
      <c r="I11" s="1359"/>
      <c r="J11" s="1360">
        <v>243</v>
      </c>
      <c r="K11" s="1361"/>
      <c r="L11" s="1362"/>
      <c r="M11" s="1360">
        <v>412</v>
      </c>
      <c r="N11" s="1361"/>
      <c r="O11" s="1362"/>
      <c r="P11" s="1363">
        <v>314</v>
      </c>
      <c r="Q11" s="1364"/>
      <c r="R11" s="16"/>
      <c r="S11" s="16"/>
      <c r="T11" s="16"/>
      <c r="U11" s="16"/>
      <c r="AD11"/>
      <c r="AE11"/>
    </row>
    <row r="12" spans="1:31" ht="15" customHeight="1" x14ac:dyDescent="0.3">
      <c r="A12" s="414" t="s">
        <v>331</v>
      </c>
      <c r="B12" s="414"/>
      <c r="C12" s="414"/>
      <c r="D12" s="414"/>
      <c r="E12" s="414"/>
      <c r="F12" s="415"/>
      <c r="G12" s="1357">
        <v>572</v>
      </c>
      <c r="H12" s="1358"/>
      <c r="I12" s="1359"/>
      <c r="J12" s="1360">
        <v>558</v>
      </c>
      <c r="K12" s="1361"/>
      <c r="L12" s="1362"/>
      <c r="M12" s="1360">
        <v>529</v>
      </c>
      <c r="N12" s="1361"/>
      <c r="O12" s="1362"/>
      <c r="P12" s="1363">
        <v>290</v>
      </c>
      <c r="Q12" s="1364"/>
      <c r="R12" s="16"/>
      <c r="S12" s="16"/>
      <c r="T12" s="16"/>
      <c r="U12" s="16"/>
      <c r="AD12"/>
      <c r="AE12"/>
    </row>
    <row r="13" spans="1:31" ht="15" customHeight="1" x14ac:dyDescent="0.3">
      <c r="A13" s="414" t="s">
        <v>268</v>
      </c>
      <c r="B13" s="414"/>
      <c r="C13" s="414"/>
      <c r="D13" s="414"/>
      <c r="E13" s="414"/>
      <c r="F13" s="415"/>
      <c r="G13" s="1357">
        <v>860</v>
      </c>
      <c r="H13" s="1358"/>
      <c r="I13" s="1359"/>
      <c r="J13" s="1360">
        <v>861</v>
      </c>
      <c r="K13" s="1361"/>
      <c r="L13" s="1362"/>
      <c r="M13" s="1360">
        <v>899</v>
      </c>
      <c r="N13" s="1361"/>
      <c r="O13" s="1362"/>
      <c r="P13" s="1363">
        <v>780</v>
      </c>
      <c r="Q13" s="1364"/>
      <c r="R13" s="16"/>
      <c r="S13" s="16"/>
      <c r="T13" s="16"/>
      <c r="U13" s="16"/>
      <c r="AD13"/>
      <c r="AE13"/>
    </row>
    <row r="14" spans="1:31" x14ac:dyDescent="0.3">
      <c r="A14" s="414" t="s">
        <v>332</v>
      </c>
      <c r="B14" s="414"/>
      <c r="C14" s="414"/>
      <c r="D14" s="414"/>
      <c r="E14" s="414"/>
      <c r="F14" s="415"/>
      <c r="G14" s="1357">
        <v>33</v>
      </c>
      <c r="H14" s="1358"/>
      <c r="I14" s="1359"/>
      <c r="J14" s="1360">
        <v>22</v>
      </c>
      <c r="K14" s="1361"/>
      <c r="L14" s="1362"/>
      <c r="M14" s="1360">
        <v>44</v>
      </c>
      <c r="N14" s="1361"/>
      <c r="O14" s="1362"/>
      <c r="P14" s="1363">
        <v>39</v>
      </c>
      <c r="Q14" s="1364"/>
      <c r="R14" s="16"/>
      <c r="S14" s="16"/>
      <c r="T14" s="16"/>
      <c r="U14" s="16"/>
      <c r="AD14"/>
      <c r="AE14"/>
    </row>
    <row r="15" spans="1:31" ht="14.4" customHeight="1" x14ac:dyDescent="0.3">
      <c r="A15" s="414" t="s">
        <v>269</v>
      </c>
      <c r="B15" s="414"/>
      <c r="C15" s="414"/>
      <c r="D15" s="414"/>
      <c r="E15" s="414"/>
      <c r="F15" s="415"/>
      <c r="G15" s="1357">
        <v>811</v>
      </c>
      <c r="H15" s="1358"/>
      <c r="I15" s="1359"/>
      <c r="J15" s="1360">
        <v>145</v>
      </c>
      <c r="K15" s="1361"/>
      <c r="L15" s="1362"/>
      <c r="M15" s="1360">
        <v>6</v>
      </c>
      <c r="N15" s="1361"/>
      <c r="O15" s="1362"/>
      <c r="P15" s="1363">
        <v>2</v>
      </c>
      <c r="Q15" s="1364"/>
      <c r="R15" s="16"/>
      <c r="S15" s="16"/>
      <c r="T15" s="16"/>
      <c r="U15" s="16"/>
      <c r="AD15"/>
      <c r="AE15"/>
    </row>
    <row r="16" spans="1:31" ht="14.4" customHeight="1" x14ac:dyDescent="0.3">
      <c r="A16" s="408" t="s">
        <v>246</v>
      </c>
      <c r="B16" s="408"/>
      <c r="C16" s="408"/>
      <c r="D16" s="408"/>
      <c r="E16" s="408"/>
      <c r="F16" s="416"/>
      <c r="G16" s="1357">
        <v>334</v>
      </c>
      <c r="H16" s="1358"/>
      <c r="I16" s="1359"/>
      <c r="J16" s="1360">
        <v>422</v>
      </c>
      <c r="K16" s="1361"/>
      <c r="L16" s="1362"/>
      <c r="M16" s="1360">
        <v>406</v>
      </c>
      <c r="N16" s="1361"/>
      <c r="O16" s="1362"/>
      <c r="P16" s="1363">
        <v>245</v>
      </c>
      <c r="Q16" s="1364"/>
      <c r="R16" s="16"/>
      <c r="S16" s="16"/>
      <c r="T16" s="16"/>
      <c r="U16" s="16"/>
      <c r="AD16"/>
      <c r="AE16"/>
    </row>
    <row r="17" spans="1:31" x14ac:dyDescent="0.3">
      <c r="A17" s="414" t="s">
        <v>330</v>
      </c>
      <c r="B17" s="414"/>
      <c r="C17" s="414"/>
      <c r="D17" s="414"/>
      <c r="E17" s="414"/>
      <c r="F17" s="415"/>
      <c r="G17" s="1357">
        <v>519</v>
      </c>
      <c r="H17" s="1358"/>
      <c r="I17" s="1359"/>
      <c r="J17" s="1360">
        <v>445</v>
      </c>
      <c r="K17" s="1361"/>
      <c r="L17" s="1362"/>
      <c r="M17" s="1360">
        <v>575</v>
      </c>
      <c r="N17" s="1361"/>
      <c r="O17" s="1362"/>
      <c r="P17" s="1363">
        <v>445</v>
      </c>
      <c r="Q17" s="1364"/>
      <c r="R17" s="1028"/>
      <c r="S17" s="1028"/>
      <c r="T17" s="1028"/>
      <c r="U17" s="1028"/>
      <c r="V17" s="1028"/>
      <c r="AD17"/>
      <c r="AE17"/>
    </row>
    <row r="18" spans="1:31" ht="27.75" customHeight="1" x14ac:dyDescent="0.3">
      <c r="A18" s="1370" t="s">
        <v>324</v>
      </c>
      <c r="B18" s="1370"/>
      <c r="C18" s="1370"/>
      <c r="D18" s="1370"/>
      <c r="E18" s="1370"/>
      <c r="F18" s="514"/>
      <c r="G18" s="1357">
        <v>4345</v>
      </c>
      <c r="H18" s="1358"/>
      <c r="I18" s="1359"/>
      <c r="J18" s="1360">
        <v>4640</v>
      </c>
      <c r="K18" s="1361"/>
      <c r="L18" s="1362"/>
      <c r="M18" s="1360">
        <v>5191</v>
      </c>
      <c r="N18" s="1361"/>
      <c r="O18" s="1362"/>
      <c r="P18" s="1363">
        <v>3743</v>
      </c>
      <c r="Q18" s="1364"/>
      <c r="R18" s="1028"/>
      <c r="S18" s="1028"/>
      <c r="T18" s="1028"/>
      <c r="U18" s="1028"/>
      <c r="V18" s="1028"/>
      <c r="AD18"/>
      <c r="AE18"/>
    </row>
    <row r="19" spans="1:31" ht="27.75" customHeight="1" x14ac:dyDescent="0.3">
      <c r="A19" s="1365" t="s">
        <v>274</v>
      </c>
      <c r="B19" s="1365"/>
      <c r="C19" s="1365"/>
      <c r="D19" s="1365"/>
      <c r="E19" s="1365"/>
      <c r="F19" s="1366"/>
      <c r="G19" s="1367">
        <v>419</v>
      </c>
      <c r="H19" s="1348"/>
      <c r="I19" s="1350"/>
      <c r="J19" s="1367">
        <v>575</v>
      </c>
      <c r="K19" s="1348"/>
      <c r="L19" s="1350"/>
      <c r="M19" s="1367">
        <v>935</v>
      </c>
      <c r="N19" s="1348"/>
      <c r="O19" s="1350"/>
      <c r="P19" s="1368">
        <v>949</v>
      </c>
      <c r="Q19" s="1369"/>
      <c r="R19" s="1028"/>
      <c r="S19" s="1028"/>
      <c r="T19" s="1028"/>
      <c r="U19" s="1028"/>
      <c r="V19" s="1028"/>
      <c r="AD19"/>
      <c r="AE19"/>
    </row>
    <row r="20" spans="1:31" ht="3.75" customHeight="1" x14ac:dyDescent="0.3">
      <c r="A20" s="442"/>
      <c r="B20" s="442"/>
      <c r="C20" s="442"/>
      <c r="D20" s="442"/>
      <c r="E20" s="442"/>
      <c r="F20" s="442"/>
      <c r="G20" s="293"/>
      <c r="H20" s="293"/>
      <c r="I20" s="293"/>
      <c r="J20" s="293"/>
      <c r="K20" s="293"/>
      <c r="L20" s="293"/>
      <c r="M20" s="293"/>
      <c r="N20" s="293"/>
      <c r="O20" s="293"/>
      <c r="P20" s="443"/>
      <c r="Q20" s="443"/>
      <c r="R20" s="1028"/>
      <c r="S20" s="1028"/>
      <c r="T20" s="1028"/>
      <c r="U20" s="1028"/>
      <c r="V20" s="1028"/>
      <c r="AD20"/>
      <c r="AE20"/>
    </row>
    <row r="21" spans="1:31" ht="27.75" customHeight="1" x14ac:dyDescent="0.3">
      <c r="A21" s="1388" t="s">
        <v>275</v>
      </c>
      <c r="B21" s="1388"/>
      <c r="C21" s="1388"/>
      <c r="D21" s="1388"/>
      <c r="E21" s="1388"/>
      <c r="F21" s="1389"/>
      <c r="G21" s="1385">
        <v>12</v>
      </c>
      <c r="H21" s="1386"/>
      <c r="I21" s="1387"/>
      <c r="J21" s="1385">
        <v>3</v>
      </c>
      <c r="K21" s="1386"/>
      <c r="L21" s="1387"/>
      <c r="M21" s="1385">
        <v>4</v>
      </c>
      <c r="N21" s="1386"/>
      <c r="O21" s="1387"/>
      <c r="P21" s="1355">
        <v>3</v>
      </c>
      <c r="Q21" s="1356"/>
      <c r="R21" s="1028"/>
      <c r="S21" s="1028"/>
      <c r="T21" s="1028"/>
      <c r="U21" s="1028"/>
      <c r="V21" s="1028"/>
      <c r="AD21"/>
      <c r="AE21"/>
    </row>
    <row r="22" spans="1:31" x14ac:dyDescent="0.3">
      <c r="A22" s="109" t="s">
        <v>30</v>
      </c>
      <c r="B22" s="110"/>
      <c r="C22" s="110"/>
      <c r="D22" s="110"/>
      <c r="E22" s="110"/>
      <c r="F22" s="110"/>
      <c r="G22" s="1353">
        <f>SUM(G9:I21)</f>
        <v>12903</v>
      </c>
      <c r="H22" s="1354"/>
      <c r="I22" s="1354"/>
      <c r="J22" s="1353">
        <f>SUM(J9:L21)</f>
        <v>12749</v>
      </c>
      <c r="K22" s="1354"/>
      <c r="L22" s="1354"/>
      <c r="M22" s="1353">
        <f>SUM(M9:O21)</f>
        <v>14355</v>
      </c>
      <c r="N22" s="1354"/>
      <c r="O22" s="1354"/>
      <c r="P22" s="1355">
        <f>SUM(P9:Q21)</f>
        <v>11130</v>
      </c>
      <c r="Q22" s="1356"/>
      <c r="R22" s="1028"/>
      <c r="S22" s="1028"/>
      <c r="T22" s="1028"/>
      <c r="U22" s="1028"/>
      <c r="V22" s="1028"/>
      <c r="AD22"/>
      <c r="AE22"/>
    </row>
    <row r="23" spans="1:31" ht="4.5" customHeight="1" x14ac:dyDescent="0.3">
      <c r="A23" s="26"/>
      <c r="B23" s="21"/>
      <c r="C23" s="21"/>
      <c r="D23" s="21"/>
      <c r="E23" s="21"/>
      <c r="F23" s="21"/>
      <c r="G23" s="21"/>
      <c r="H23" s="21"/>
      <c r="I23" s="21"/>
      <c r="J23" s="21"/>
      <c r="K23" s="21"/>
      <c r="L23" s="21"/>
      <c r="M23" s="21"/>
      <c r="N23" s="21"/>
      <c r="O23" s="21"/>
      <c r="P23" s="21"/>
      <c r="Q23" s="21"/>
      <c r="R23" s="1028"/>
      <c r="S23" s="1028"/>
      <c r="T23" s="1028"/>
      <c r="U23" s="1028"/>
      <c r="V23" s="1028"/>
    </row>
    <row r="24" spans="1:31" ht="27.75" customHeight="1" x14ac:dyDescent="0.3">
      <c r="A24" s="1352" t="s">
        <v>336</v>
      </c>
      <c r="B24" s="1352"/>
      <c r="C24" s="1352"/>
      <c r="D24" s="1352"/>
      <c r="E24" s="1352"/>
      <c r="F24" s="1352"/>
      <c r="G24" s="1352"/>
      <c r="H24" s="1352"/>
      <c r="I24" s="1352"/>
      <c r="J24" s="1352"/>
      <c r="K24" s="1352"/>
      <c r="L24" s="1352"/>
      <c r="M24" s="1352"/>
      <c r="N24" s="1352"/>
      <c r="O24" s="1352"/>
      <c r="P24" s="1352"/>
      <c r="Q24" s="1352"/>
      <c r="R24" s="1028"/>
      <c r="S24" s="1028"/>
      <c r="T24" s="1028"/>
      <c r="U24" s="1028"/>
      <c r="V24" s="1028"/>
    </row>
    <row r="25" spans="1:31" ht="15" customHeight="1" x14ac:dyDescent="0.3">
      <c r="A25" s="1352"/>
      <c r="B25" s="1352"/>
      <c r="C25" s="1352"/>
      <c r="D25" s="1352"/>
      <c r="E25" s="1352"/>
      <c r="F25" s="1352"/>
      <c r="G25" s="1352"/>
      <c r="H25" s="1352"/>
      <c r="I25" s="1352"/>
      <c r="J25" s="1352"/>
      <c r="K25" s="1352"/>
      <c r="L25" s="1352"/>
      <c r="M25" s="1352"/>
      <c r="N25" s="1352"/>
      <c r="O25" s="1352"/>
      <c r="P25" s="1352"/>
      <c r="Q25" s="1352"/>
      <c r="R25" s="1028"/>
      <c r="S25" s="1028"/>
      <c r="T25" s="1028"/>
      <c r="U25" s="1028"/>
      <c r="V25" s="1028"/>
    </row>
    <row r="26" spans="1:31" ht="24" customHeight="1" x14ac:dyDescent="0.3">
      <c r="A26" s="1352"/>
      <c r="B26" s="1352"/>
      <c r="C26" s="1352"/>
      <c r="D26" s="1352"/>
      <c r="E26" s="1352"/>
      <c r="F26" s="1352"/>
      <c r="G26" s="1352"/>
      <c r="H26" s="1352"/>
      <c r="I26" s="1352"/>
      <c r="J26" s="1352"/>
      <c r="K26" s="1352"/>
      <c r="L26" s="1352"/>
      <c r="M26" s="1352"/>
      <c r="N26" s="1352"/>
      <c r="O26" s="1352"/>
      <c r="P26" s="1352"/>
      <c r="Q26" s="1352"/>
      <c r="R26" s="1028"/>
      <c r="S26" s="1028"/>
      <c r="T26" s="1028"/>
      <c r="U26" s="1028"/>
      <c r="V26" s="1028"/>
      <c r="W26"/>
      <c r="X26"/>
      <c r="Y26"/>
      <c r="Z26"/>
      <c r="AA26"/>
      <c r="AB26"/>
      <c r="AC26"/>
      <c r="AD26"/>
      <c r="AE26"/>
    </row>
    <row r="27" spans="1:31" ht="21.75" customHeight="1" x14ac:dyDescent="0.3">
      <c r="V27"/>
      <c r="W27"/>
      <c r="X27"/>
      <c r="Y27"/>
      <c r="Z27"/>
      <c r="AA27"/>
      <c r="AB27"/>
      <c r="AC27"/>
      <c r="AD27"/>
      <c r="AE27"/>
    </row>
    <row r="28" spans="1:31" x14ac:dyDescent="0.3">
      <c r="V28"/>
      <c r="W28"/>
      <c r="X28"/>
      <c r="Y28"/>
      <c r="Z28"/>
      <c r="AA28"/>
      <c r="AB28"/>
      <c r="AC28"/>
      <c r="AD28"/>
      <c r="AE28"/>
    </row>
    <row r="29" spans="1:31" ht="27" customHeight="1" x14ac:dyDescent="0.3">
      <c r="V29"/>
      <c r="W29"/>
      <c r="X29"/>
      <c r="Y29"/>
      <c r="Z29"/>
      <c r="AA29"/>
      <c r="AB29"/>
      <c r="AC29"/>
      <c r="AD29"/>
      <c r="AE29"/>
    </row>
    <row r="30" spans="1:31" x14ac:dyDescent="0.3">
      <c r="Q30" s="16"/>
      <c r="V30"/>
      <c r="W30"/>
      <c r="X30"/>
      <c r="Y30"/>
      <c r="Z30"/>
      <c r="AA30"/>
      <c r="AB30"/>
      <c r="AC30"/>
      <c r="AD30"/>
      <c r="AE30"/>
    </row>
    <row r="31" spans="1:31" ht="15" customHeight="1" x14ac:dyDescent="0.3">
      <c r="Q31" s="16"/>
      <c r="V31"/>
      <c r="W31"/>
      <c r="X31"/>
      <c r="Y31"/>
      <c r="Z31"/>
      <c r="AA31"/>
      <c r="AB31"/>
      <c r="AC31"/>
      <c r="AD31"/>
      <c r="AE31"/>
    </row>
    <row r="32" spans="1:31" x14ac:dyDescent="0.3">
      <c r="Q32" s="16"/>
      <c r="V32"/>
      <c r="W32"/>
      <c r="X32"/>
      <c r="Y32"/>
      <c r="Z32"/>
      <c r="AA32"/>
      <c r="AB32"/>
      <c r="AC32"/>
      <c r="AD32"/>
      <c r="AE32"/>
    </row>
    <row r="33" spans="1:31" x14ac:dyDescent="0.3">
      <c r="Q33" s="16"/>
      <c r="V33"/>
      <c r="W33"/>
      <c r="X33"/>
      <c r="Y33"/>
      <c r="Z33"/>
      <c r="AA33"/>
      <c r="AB33"/>
      <c r="AC33"/>
      <c r="AD33"/>
      <c r="AE33"/>
    </row>
    <row r="34" spans="1:31" x14ac:dyDescent="0.3">
      <c r="Q34" s="16"/>
      <c r="V34"/>
      <c r="W34"/>
      <c r="X34"/>
      <c r="Y34"/>
      <c r="Z34"/>
      <c r="AA34"/>
      <c r="AB34"/>
      <c r="AC34"/>
      <c r="AD34"/>
      <c r="AE34"/>
    </row>
    <row r="35" spans="1:31" s="16" customFormat="1" x14ac:dyDescent="0.3">
      <c r="A35"/>
      <c r="B35"/>
      <c r="C35"/>
      <c r="D35"/>
      <c r="E35"/>
      <c r="F35"/>
      <c r="G35"/>
      <c r="H35"/>
      <c r="I35"/>
      <c r="J35"/>
      <c r="K35"/>
      <c r="L35"/>
      <c r="M35"/>
      <c r="N35"/>
      <c r="O35"/>
      <c r="P35"/>
      <c r="R35" s="17"/>
      <c r="S35"/>
    </row>
    <row r="36" spans="1:31" s="16" customFormat="1" x14ac:dyDescent="0.3">
      <c r="R36" s="17"/>
    </row>
    <row r="37" spans="1:31" s="16" customFormat="1" x14ac:dyDescent="0.3">
      <c r="L37" s="16" t="s">
        <v>10</v>
      </c>
    </row>
    <row r="38" spans="1:31" s="16" customFormat="1" x14ac:dyDescent="0.3">
      <c r="J38" s="16" t="s">
        <v>10</v>
      </c>
    </row>
    <row r="39" spans="1:31" s="16" customFormat="1" x14ac:dyDescent="0.3"/>
    <row r="40" spans="1:31" s="16" customFormat="1" x14ac:dyDescent="0.3"/>
    <row r="41" spans="1:31" s="16" customFormat="1" x14ac:dyDescent="0.3"/>
    <row r="42" spans="1:31" s="16" customFormat="1" x14ac:dyDescent="0.3"/>
    <row r="43" spans="1:31" s="16" customFormat="1" x14ac:dyDescent="0.3"/>
    <row r="44" spans="1:31" s="16" customFormat="1" x14ac:dyDescent="0.3"/>
    <row r="45" spans="1:31" s="16" customFormat="1" x14ac:dyDescent="0.3"/>
    <row r="46" spans="1:31" s="16" customFormat="1" x14ac:dyDescent="0.3"/>
    <row r="47" spans="1:31" s="16" customFormat="1" x14ac:dyDescent="0.3"/>
    <row r="48" spans="1:31" s="16" customFormat="1" x14ac:dyDescent="0.3"/>
    <row r="49" s="16" customFormat="1" x14ac:dyDescent="0.3"/>
    <row r="50" s="16" customFormat="1" x14ac:dyDescent="0.3"/>
    <row r="51" s="16" customFormat="1" x14ac:dyDescent="0.3"/>
    <row r="52" s="16" customFormat="1" x14ac:dyDescent="0.3"/>
    <row r="53" s="16" customFormat="1" x14ac:dyDescent="0.3"/>
    <row r="54" s="16" customFormat="1" x14ac:dyDescent="0.3"/>
    <row r="55" s="16" customFormat="1" x14ac:dyDescent="0.3"/>
    <row r="56" s="16" customFormat="1" x14ac:dyDescent="0.3"/>
    <row r="57" s="16" customFormat="1" x14ac:dyDescent="0.3"/>
    <row r="58" s="16" customFormat="1" x14ac:dyDescent="0.3"/>
    <row r="59" s="16" customFormat="1" x14ac:dyDescent="0.3"/>
    <row r="60" s="16" customFormat="1" x14ac:dyDescent="0.3"/>
    <row r="61" s="16" customFormat="1" x14ac:dyDescent="0.3"/>
    <row r="62" s="16" customFormat="1" x14ac:dyDescent="0.3"/>
    <row r="63" s="16" customFormat="1" x14ac:dyDescent="0.3"/>
    <row r="64"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row r="131" s="16" customFormat="1" x14ac:dyDescent="0.3"/>
    <row r="132" s="16" customFormat="1" x14ac:dyDescent="0.3"/>
    <row r="133" s="16" customFormat="1" x14ac:dyDescent="0.3"/>
    <row r="134" s="16" customFormat="1" x14ac:dyDescent="0.3"/>
    <row r="135" s="16" customFormat="1" x14ac:dyDescent="0.3"/>
    <row r="136" s="16" customFormat="1" x14ac:dyDescent="0.3"/>
    <row r="137" s="16" customFormat="1" x14ac:dyDescent="0.3"/>
    <row r="138" s="16" customFormat="1" x14ac:dyDescent="0.3"/>
    <row r="139" s="16" customFormat="1" x14ac:dyDescent="0.3"/>
    <row r="140" s="16" customFormat="1" x14ac:dyDescent="0.3"/>
    <row r="141" s="16" customFormat="1" x14ac:dyDescent="0.3"/>
    <row r="142" s="16" customFormat="1" x14ac:dyDescent="0.3"/>
    <row r="143" s="16" customFormat="1" x14ac:dyDescent="0.3"/>
    <row r="144" s="16" customFormat="1" x14ac:dyDescent="0.3"/>
    <row r="145" s="16" customFormat="1" x14ac:dyDescent="0.3"/>
    <row r="146" s="16" customFormat="1" x14ac:dyDescent="0.3"/>
    <row r="147" s="16" customFormat="1" x14ac:dyDescent="0.3"/>
    <row r="148" s="16" customFormat="1" x14ac:dyDescent="0.3"/>
    <row r="149" s="16" customFormat="1" x14ac:dyDescent="0.3"/>
    <row r="150" s="16" customFormat="1" x14ac:dyDescent="0.3"/>
    <row r="151" s="16" customFormat="1" x14ac:dyDescent="0.3"/>
    <row r="152" s="16" customFormat="1" x14ac:dyDescent="0.3"/>
    <row r="153" s="16" customFormat="1" x14ac:dyDescent="0.3"/>
    <row r="154" s="16" customFormat="1" x14ac:dyDescent="0.3"/>
    <row r="155" s="16" customFormat="1" x14ac:dyDescent="0.3"/>
    <row r="156" s="16" customFormat="1" x14ac:dyDescent="0.3"/>
    <row r="157" s="16" customFormat="1" x14ac:dyDescent="0.3"/>
    <row r="158" s="16" customFormat="1" x14ac:dyDescent="0.3"/>
    <row r="159" s="16" customFormat="1" x14ac:dyDescent="0.3"/>
    <row r="160" s="16" customFormat="1" x14ac:dyDescent="0.3"/>
    <row r="161" s="16" customFormat="1" x14ac:dyDescent="0.3"/>
    <row r="162" s="16" customFormat="1" x14ac:dyDescent="0.3"/>
    <row r="163" s="16" customFormat="1" x14ac:dyDescent="0.3"/>
    <row r="164" s="16" customFormat="1" x14ac:dyDescent="0.3"/>
    <row r="165" s="16" customFormat="1" x14ac:dyDescent="0.3"/>
    <row r="166" s="16" customFormat="1" x14ac:dyDescent="0.3"/>
    <row r="167" s="16" customFormat="1" x14ac:dyDescent="0.3"/>
    <row r="168" s="16" customFormat="1" x14ac:dyDescent="0.3"/>
    <row r="169" s="16" customFormat="1" x14ac:dyDescent="0.3"/>
    <row r="170" s="16" customFormat="1" x14ac:dyDescent="0.3"/>
    <row r="171" s="16" customFormat="1" x14ac:dyDescent="0.3"/>
    <row r="172" s="16" customFormat="1" x14ac:dyDescent="0.3"/>
    <row r="173" s="16" customFormat="1" x14ac:dyDescent="0.3"/>
    <row r="174" s="16" customFormat="1" x14ac:dyDescent="0.3"/>
    <row r="175" s="16" customFormat="1" x14ac:dyDescent="0.3"/>
    <row r="176" s="16" customFormat="1" x14ac:dyDescent="0.3"/>
    <row r="177" s="16" customFormat="1" x14ac:dyDescent="0.3"/>
    <row r="178" s="16" customFormat="1" x14ac:dyDescent="0.3"/>
    <row r="179" s="16" customFormat="1" x14ac:dyDescent="0.3"/>
    <row r="180" s="16" customFormat="1" x14ac:dyDescent="0.3"/>
    <row r="181" s="16" customFormat="1" x14ac:dyDescent="0.3"/>
    <row r="182" s="16" customFormat="1" x14ac:dyDescent="0.3"/>
    <row r="183" s="16" customFormat="1" x14ac:dyDescent="0.3"/>
    <row r="184" s="16" customFormat="1" x14ac:dyDescent="0.3"/>
    <row r="185" s="16" customFormat="1" x14ac:dyDescent="0.3"/>
    <row r="186" s="16" customFormat="1" x14ac:dyDescent="0.3"/>
    <row r="187" s="16" customFormat="1" x14ac:dyDescent="0.3"/>
    <row r="188" s="16" customFormat="1" x14ac:dyDescent="0.3"/>
    <row r="189" s="16" customFormat="1" x14ac:dyDescent="0.3"/>
    <row r="190" s="16" customFormat="1" x14ac:dyDescent="0.3"/>
    <row r="191" s="16" customFormat="1" x14ac:dyDescent="0.3"/>
    <row r="192" s="16" customFormat="1" x14ac:dyDescent="0.3"/>
    <row r="193" s="16" customFormat="1" x14ac:dyDescent="0.3"/>
    <row r="194" s="16" customFormat="1" x14ac:dyDescent="0.3"/>
    <row r="195" s="16" customFormat="1" x14ac:dyDescent="0.3"/>
    <row r="196" s="16" customFormat="1" x14ac:dyDescent="0.3"/>
    <row r="197" s="16" customFormat="1" x14ac:dyDescent="0.3"/>
    <row r="198" s="16" customFormat="1" x14ac:dyDescent="0.3"/>
    <row r="199" s="16" customFormat="1" x14ac:dyDescent="0.3"/>
    <row r="200" s="16" customFormat="1" x14ac:dyDescent="0.3"/>
    <row r="201" s="16" customFormat="1" x14ac:dyDescent="0.3"/>
    <row r="202" s="16" customFormat="1" x14ac:dyDescent="0.3"/>
    <row r="203" s="16" customFormat="1" x14ac:dyDescent="0.3"/>
    <row r="204" s="16" customFormat="1" x14ac:dyDescent="0.3"/>
    <row r="205" s="16" customFormat="1" x14ac:dyDescent="0.3"/>
    <row r="206" s="16" customFormat="1" x14ac:dyDescent="0.3"/>
    <row r="207" s="16" customFormat="1" x14ac:dyDescent="0.3"/>
    <row r="208" s="16" customFormat="1" x14ac:dyDescent="0.3"/>
    <row r="209" s="16" customFormat="1" x14ac:dyDescent="0.3"/>
    <row r="210" s="16" customFormat="1" x14ac:dyDescent="0.3"/>
    <row r="211" s="16" customFormat="1" x14ac:dyDescent="0.3"/>
    <row r="212" s="16" customFormat="1" x14ac:dyDescent="0.3"/>
    <row r="213" s="16" customFormat="1" x14ac:dyDescent="0.3"/>
    <row r="214" s="16" customFormat="1" x14ac:dyDescent="0.3"/>
    <row r="215" s="16" customFormat="1" x14ac:dyDescent="0.3"/>
    <row r="216" s="16" customFormat="1" x14ac:dyDescent="0.3"/>
    <row r="217" s="16" customFormat="1" x14ac:dyDescent="0.3"/>
    <row r="218" s="16" customFormat="1" x14ac:dyDescent="0.3"/>
    <row r="219" s="16" customFormat="1" x14ac:dyDescent="0.3"/>
    <row r="220" s="16" customFormat="1" x14ac:dyDescent="0.3"/>
    <row r="221" s="16" customFormat="1" x14ac:dyDescent="0.3"/>
    <row r="222" s="16" customFormat="1" x14ac:dyDescent="0.3"/>
    <row r="223" s="16" customFormat="1" x14ac:dyDescent="0.3"/>
    <row r="224" s="16" customFormat="1" x14ac:dyDescent="0.3"/>
    <row r="225" spans="19:19" s="16" customFormat="1" x14ac:dyDescent="0.3"/>
    <row r="226" spans="19:19" s="16" customFormat="1" x14ac:dyDescent="0.3"/>
    <row r="227" spans="19:19" s="16" customFormat="1" x14ac:dyDescent="0.3"/>
    <row r="228" spans="19:19" s="16" customFormat="1" x14ac:dyDescent="0.3"/>
    <row r="229" spans="19:19" s="16" customFormat="1" x14ac:dyDescent="0.3"/>
    <row r="230" spans="19:19" s="16" customFormat="1" x14ac:dyDescent="0.3"/>
    <row r="231" spans="19:19" x14ac:dyDescent="0.3">
      <c r="S231" s="16"/>
    </row>
  </sheetData>
  <mergeCells count="63">
    <mergeCell ref="P21:Q21"/>
    <mergeCell ref="M21:O21"/>
    <mergeCell ref="J21:L21"/>
    <mergeCell ref="G21:I21"/>
    <mergeCell ref="A21:F21"/>
    <mergeCell ref="G8:I8"/>
    <mergeCell ref="J8:L8"/>
    <mergeCell ref="M8:O8"/>
    <mergeCell ref="P8:Q8"/>
    <mergeCell ref="A5:Q6"/>
    <mergeCell ref="G9:I9"/>
    <mergeCell ref="J9:L9"/>
    <mergeCell ref="M9:O9"/>
    <mergeCell ref="P9:Q9"/>
    <mergeCell ref="G10:I10"/>
    <mergeCell ref="J10:L10"/>
    <mergeCell ref="M10:O10"/>
    <mergeCell ref="P10:Q10"/>
    <mergeCell ref="G11:I11"/>
    <mergeCell ref="J11:L11"/>
    <mergeCell ref="M11:O11"/>
    <mergeCell ref="P11:Q11"/>
    <mergeCell ref="G12:I12"/>
    <mergeCell ref="J12:L12"/>
    <mergeCell ref="M12:O12"/>
    <mergeCell ref="P12:Q12"/>
    <mergeCell ref="G13:I13"/>
    <mergeCell ref="J13:L13"/>
    <mergeCell ref="M13:O13"/>
    <mergeCell ref="P13:Q13"/>
    <mergeCell ref="G14:I14"/>
    <mergeCell ref="J14:L14"/>
    <mergeCell ref="M14:O14"/>
    <mergeCell ref="P14:Q14"/>
    <mergeCell ref="G15:I15"/>
    <mergeCell ref="J15:L15"/>
    <mergeCell ref="M15:O15"/>
    <mergeCell ref="P15:Q15"/>
    <mergeCell ref="G16:I16"/>
    <mergeCell ref="J16:L16"/>
    <mergeCell ref="M16:O16"/>
    <mergeCell ref="P16:Q16"/>
    <mergeCell ref="G17:I17"/>
    <mergeCell ref="J17:L17"/>
    <mergeCell ref="M17:O17"/>
    <mergeCell ref="P17:Q17"/>
    <mergeCell ref="A19:F19"/>
    <mergeCell ref="G19:I19"/>
    <mergeCell ref="J19:L19"/>
    <mergeCell ref="M19:O19"/>
    <mergeCell ref="P19:Q19"/>
    <mergeCell ref="A18:E18"/>
    <mergeCell ref="G18:I18"/>
    <mergeCell ref="J18:L18"/>
    <mergeCell ref="M18:O18"/>
    <mergeCell ref="P18:Q18"/>
    <mergeCell ref="A24:Q24"/>
    <mergeCell ref="A25:Q25"/>
    <mergeCell ref="A26:Q26"/>
    <mergeCell ref="G22:I22"/>
    <mergeCell ref="J22:L22"/>
    <mergeCell ref="M22:O22"/>
    <mergeCell ref="P22:Q22"/>
  </mergeCells>
  <printOptions verticalCentered="1"/>
  <pageMargins left="0.70866141732283472" right="0.51181102362204722" top="0.59055118110236227" bottom="0.59055118110236227" header="0.31496062992125984" footer="0"/>
  <pageSetup paperSize="9" orientation="landscape" r:id="rId1"/>
  <headerFooter>
    <oddFooter>&amp;LMånedstallene er foreløbige.&amp;RSide 21&amp;CTal på udlændingeområdet pr. 30.09.2019</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5"/>
  <dimension ref="A1:AE241"/>
  <sheetViews>
    <sheetView showGridLines="0" showWhiteSpace="0" view="pageLayout" zoomScale="90" zoomScaleNormal="100" zoomScalePageLayoutView="90" workbookViewId="0">
      <selection activeCell="U20" sqref="U20"/>
    </sheetView>
  </sheetViews>
  <sheetFormatPr defaultRowHeight="14.4" x14ac:dyDescent="0.3"/>
  <cols>
    <col min="3" max="3" width="17.44140625" customWidth="1"/>
    <col min="4" max="4" width="11.88671875" customWidth="1"/>
    <col min="5" max="16" width="6.109375" customWidth="1"/>
    <col min="17" max="17" width="13.44140625" customWidth="1"/>
    <col min="18" max="18" width="17.109375" customWidth="1"/>
    <col min="19" max="19" width="10.44140625" customWidth="1"/>
    <col min="20" max="20" width="6.88671875" customWidth="1"/>
    <col min="21" max="21" width="11.6640625" customWidth="1"/>
    <col min="22" max="22" width="13.5546875" style="16" customWidth="1"/>
    <col min="23" max="31" width="9.109375" style="16"/>
  </cols>
  <sheetData>
    <row r="1" spans="1:31" ht="15" customHeight="1" x14ac:dyDescent="0.25">
      <c r="A1" s="16"/>
      <c r="B1" s="16"/>
      <c r="C1" s="16"/>
      <c r="D1" s="16"/>
      <c r="E1" s="16"/>
      <c r="F1" s="16"/>
      <c r="G1" s="16"/>
      <c r="H1" s="16"/>
      <c r="I1" s="16"/>
      <c r="J1" s="16"/>
      <c r="K1" s="16"/>
      <c r="L1" s="16"/>
      <c r="M1" s="16"/>
      <c r="N1" s="16"/>
      <c r="O1" s="16"/>
      <c r="P1" s="16"/>
      <c r="Q1" s="16"/>
      <c r="R1" s="16"/>
      <c r="S1" s="16"/>
      <c r="T1" s="16"/>
      <c r="U1" s="16"/>
    </row>
    <row r="2" spans="1:31" ht="15" customHeight="1" x14ac:dyDescent="0.25">
      <c r="A2" s="16"/>
      <c r="B2" s="16"/>
      <c r="C2" s="16"/>
      <c r="D2" s="16"/>
      <c r="E2" s="16"/>
      <c r="F2" s="16"/>
      <c r="G2" s="16"/>
      <c r="H2" s="16"/>
      <c r="I2" s="16"/>
      <c r="J2" s="16"/>
      <c r="K2" s="16"/>
      <c r="L2" s="16"/>
      <c r="M2" s="16"/>
      <c r="N2" s="16"/>
      <c r="O2" s="16"/>
      <c r="P2" s="16"/>
      <c r="Q2" s="16"/>
      <c r="R2" s="16"/>
      <c r="S2" s="16"/>
      <c r="T2" s="16"/>
      <c r="U2" s="16"/>
    </row>
    <row r="3" spans="1:31" ht="15" customHeight="1" x14ac:dyDescent="0.25">
      <c r="A3" s="16"/>
      <c r="B3" s="16"/>
      <c r="C3" s="16"/>
      <c r="D3" s="16"/>
      <c r="E3" s="16"/>
      <c r="F3" s="16"/>
      <c r="G3" s="16"/>
      <c r="H3" s="16"/>
      <c r="I3" s="16"/>
      <c r="J3" s="16"/>
      <c r="K3" s="16"/>
      <c r="L3" s="16"/>
      <c r="M3" s="16"/>
      <c r="N3" s="16"/>
      <c r="O3" s="16"/>
      <c r="P3" s="16"/>
      <c r="Q3" s="16"/>
      <c r="R3" s="16"/>
      <c r="S3" s="16"/>
      <c r="T3" s="16"/>
      <c r="U3" s="16"/>
    </row>
    <row r="4" spans="1:31" ht="15" customHeight="1" x14ac:dyDescent="0.25">
      <c r="A4" s="16"/>
      <c r="B4" s="16"/>
      <c r="C4" s="16"/>
      <c r="D4" s="16"/>
      <c r="E4" s="16"/>
      <c r="F4" s="16"/>
      <c r="G4" s="16"/>
      <c r="H4" s="16"/>
      <c r="I4" s="16"/>
      <c r="J4" s="16"/>
      <c r="K4" s="16"/>
      <c r="L4" s="16"/>
      <c r="M4" s="16"/>
      <c r="N4" s="16"/>
      <c r="O4" s="16"/>
      <c r="P4" s="16"/>
      <c r="Q4" s="16"/>
      <c r="R4" s="16"/>
      <c r="S4" s="16"/>
      <c r="T4" s="16"/>
      <c r="U4" s="16"/>
    </row>
    <row r="5" spans="1:31" ht="11.25" customHeight="1" x14ac:dyDescent="0.3">
      <c r="A5" s="1383" t="s">
        <v>296</v>
      </c>
      <c r="B5" s="1383"/>
      <c r="C5" s="1383"/>
      <c r="D5" s="1383"/>
      <c r="E5" s="1383"/>
      <c r="F5" s="1383"/>
      <c r="G5" s="1383"/>
      <c r="H5" s="1383"/>
      <c r="I5" s="1383"/>
      <c r="J5" s="1383"/>
      <c r="K5" s="1383"/>
      <c r="L5" s="1383"/>
      <c r="M5" s="1383"/>
      <c r="N5" s="1383"/>
      <c r="O5" s="1383"/>
      <c r="P5" s="1383"/>
      <c r="Q5" s="1383"/>
      <c r="R5" s="114"/>
      <c r="S5" s="114"/>
      <c r="T5" s="114"/>
      <c r="U5" s="114"/>
      <c r="V5" s="114"/>
    </row>
    <row r="6" spans="1:31" ht="11.25" customHeight="1" x14ac:dyDescent="0.3">
      <c r="A6" s="1384"/>
      <c r="B6" s="1384"/>
      <c r="C6" s="1384"/>
      <c r="D6" s="1384"/>
      <c r="E6" s="1384"/>
      <c r="F6" s="1384"/>
      <c r="G6" s="1384"/>
      <c r="H6" s="1384"/>
      <c r="I6" s="1384"/>
      <c r="J6" s="1384"/>
      <c r="K6" s="1384"/>
      <c r="L6" s="1384"/>
      <c r="M6" s="1384"/>
      <c r="N6" s="1384"/>
      <c r="O6" s="1384"/>
      <c r="P6" s="1384"/>
      <c r="Q6" s="1384"/>
      <c r="R6" s="114"/>
      <c r="S6" s="114"/>
      <c r="T6" s="114"/>
      <c r="U6" s="114"/>
      <c r="V6" s="114"/>
    </row>
    <row r="7" spans="1:31" ht="4.5" customHeight="1" x14ac:dyDescent="0.3">
      <c r="A7" s="33"/>
      <c r="B7" s="33"/>
      <c r="C7" s="19"/>
      <c r="D7" s="19"/>
      <c r="E7" s="19"/>
      <c r="F7" s="19"/>
      <c r="G7" s="19"/>
      <c r="H7" s="19"/>
      <c r="I7" s="19"/>
      <c r="J7" s="19"/>
      <c r="K7" s="19"/>
      <c r="L7" s="19"/>
      <c r="M7" s="19"/>
      <c r="N7" s="19"/>
      <c r="O7" s="19"/>
      <c r="P7" s="19"/>
      <c r="Q7" s="19"/>
      <c r="R7" s="16"/>
      <c r="S7" s="16"/>
      <c r="T7" s="16"/>
      <c r="U7" s="16"/>
    </row>
    <row r="8" spans="1:31" ht="26.25" customHeight="1" x14ac:dyDescent="0.3">
      <c r="A8" s="1400" t="s">
        <v>0</v>
      </c>
      <c r="B8" s="1400"/>
      <c r="C8" s="1401"/>
      <c r="D8" s="1163" t="s">
        <v>338</v>
      </c>
      <c r="E8" s="1200">
        <v>2019</v>
      </c>
      <c r="F8" s="1201"/>
      <c r="G8" s="1201"/>
      <c r="H8" s="1201"/>
      <c r="I8" s="1201"/>
      <c r="J8" s="1201"/>
      <c r="K8" s="1201"/>
      <c r="L8" s="1201"/>
      <c r="M8" s="1201"/>
      <c r="N8" s="1201"/>
      <c r="O8" s="1201"/>
      <c r="P8" s="1277"/>
      <c r="Q8" s="1402" t="str">
        <f>"2019
i alt
pr."&amp;" "&amp;Forside!Q1&amp;""</f>
        <v>2019
i alt
pr. 30.09.2019</v>
      </c>
      <c r="R8" s="16"/>
      <c r="S8" s="108"/>
      <c r="T8" s="108"/>
      <c r="U8" s="108"/>
      <c r="V8" s="108"/>
    </row>
    <row r="9" spans="1:31" ht="15" customHeight="1" x14ac:dyDescent="0.3">
      <c r="A9" s="1404" t="s">
        <v>1</v>
      </c>
      <c r="B9" s="1404"/>
      <c r="C9" s="1405"/>
      <c r="D9" s="1276"/>
      <c r="E9" s="43" t="s">
        <v>72</v>
      </c>
      <c r="F9" s="170" t="s">
        <v>63</v>
      </c>
      <c r="G9" s="170" t="s">
        <v>64</v>
      </c>
      <c r="H9" s="511" t="s">
        <v>65</v>
      </c>
      <c r="I9" s="170" t="s">
        <v>57</v>
      </c>
      <c r="J9" s="170" t="s">
        <v>66</v>
      </c>
      <c r="K9" s="511" t="s">
        <v>67</v>
      </c>
      <c r="L9" s="170" t="s">
        <v>68</v>
      </c>
      <c r="M9" s="170" t="s">
        <v>69</v>
      </c>
      <c r="N9" s="511" t="s">
        <v>70</v>
      </c>
      <c r="O9" s="170" t="s">
        <v>71</v>
      </c>
      <c r="P9" s="511" t="s">
        <v>61</v>
      </c>
      <c r="Q9" s="1403"/>
      <c r="V9"/>
      <c r="AD9"/>
      <c r="AE9"/>
    </row>
    <row r="10" spans="1:31" x14ac:dyDescent="0.3">
      <c r="A10" s="412" t="s">
        <v>245</v>
      </c>
      <c r="B10" s="412"/>
      <c r="C10" s="413"/>
      <c r="D10" s="343">
        <v>2571</v>
      </c>
      <c r="E10" s="353">
        <v>180</v>
      </c>
      <c r="F10" s="354">
        <v>213</v>
      </c>
      <c r="G10" s="354">
        <v>199</v>
      </c>
      <c r="H10" s="363">
        <v>156</v>
      </c>
      <c r="I10" s="354">
        <v>243</v>
      </c>
      <c r="J10" s="363">
        <v>147</v>
      </c>
      <c r="K10" s="354">
        <v>247</v>
      </c>
      <c r="L10" s="363">
        <v>231</v>
      </c>
      <c r="M10" s="345">
        <v>254</v>
      </c>
      <c r="N10" s="346"/>
      <c r="O10" s="347"/>
      <c r="P10" s="348"/>
      <c r="Q10" s="199">
        <f>SUM(E10:P10)</f>
        <v>1870</v>
      </c>
      <c r="V10"/>
      <c r="AD10"/>
      <c r="AE10"/>
    </row>
    <row r="11" spans="1:31" ht="14.4" customHeight="1" x14ac:dyDescent="0.25">
      <c r="A11" s="414" t="s">
        <v>311</v>
      </c>
      <c r="B11" s="414"/>
      <c r="C11" s="415"/>
      <c r="D11" s="343">
        <v>2783</v>
      </c>
      <c r="E11" s="353">
        <v>237</v>
      </c>
      <c r="F11" s="354">
        <v>219</v>
      </c>
      <c r="G11" s="354">
        <v>246</v>
      </c>
      <c r="H11" s="363">
        <v>170</v>
      </c>
      <c r="I11" s="354">
        <v>315</v>
      </c>
      <c r="J11" s="363">
        <v>282</v>
      </c>
      <c r="K11" s="354">
        <v>221</v>
      </c>
      <c r="L11" s="363">
        <v>408</v>
      </c>
      <c r="M11" s="345">
        <v>352</v>
      </c>
      <c r="N11" s="346"/>
      <c r="O11" s="347"/>
      <c r="P11" s="348"/>
      <c r="Q11" s="199">
        <f t="shared" ref="Q11:Q22" si="0">SUM(E11:P11)</f>
        <v>2450</v>
      </c>
      <c r="V11"/>
      <c r="AD11"/>
      <c r="AE11"/>
    </row>
    <row r="12" spans="1:31" ht="26.25" customHeight="1" x14ac:dyDescent="0.25">
      <c r="A12" s="1398" t="s">
        <v>335</v>
      </c>
      <c r="B12" s="1398"/>
      <c r="C12" s="1399"/>
      <c r="D12" s="344">
        <v>412</v>
      </c>
      <c r="E12" s="355">
        <v>28</v>
      </c>
      <c r="F12" s="356">
        <v>46</v>
      </c>
      <c r="G12" s="356">
        <v>28</v>
      </c>
      <c r="H12" s="364">
        <v>18</v>
      </c>
      <c r="I12" s="356">
        <v>31</v>
      </c>
      <c r="J12" s="364">
        <v>27</v>
      </c>
      <c r="K12" s="356">
        <v>32</v>
      </c>
      <c r="L12" s="364">
        <v>61</v>
      </c>
      <c r="M12" s="349">
        <v>43</v>
      </c>
      <c r="N12" s="350"/>
      <c r="O12" s="351"/>
      <c r="P12" s="352"/>
      <c r="Q12" s="199">
        <f t="shared" si="0"/>
        <v>314</v>
      </c>
      <c r="V12"/>
      <c r="AD12"/>
      <c r="AE12"/>
    </row>
    <row r="13" spans="1:31" ht="15" customHeight="1" x14ac:dyDescent="0.25">
      <c r="A13" s="417" t="s">
        <v>331</v>
      </c>
      <c r="B13" s="418"/>
      <c r="C13" s="419"/>
      <c r="D13" s="344">
        <v>529</v>
      </c>
      <c r="E13" s="355">
        <v>40</v>
      </c>
      <c r="F13" s="356">
        <v>27</v>
      </c>
      <c r="G13" s="356">
        <v>29</v>
      </c>
      <c r="H13" s="364">
        <v>14</v>
      </c>
      <c r="I13" s="349">
        <v>26</v>
      </c>
      <c r="J13" s="350">
        <v>30</v>
      </c>
      <c r="K13" s="349">
        <v>32</v>
      </c>
      <c r="L13" s="350">
        <v>52</v>
      </c>
      <c r="M13" s="349">
        <v>40</v>
      </c>
      <c r="N13" s="350"/>
      <c r="O13" s="351"/>
      <c r="P13" s="352"/>
      <c r="Q13" s="199">
        <f t="shared" si="0"/>
        <v>290</v>
      </c>
      <c r="V13"/>
      <c r="AD13"/>
      <c r="AE13"/>
    </row>
    <row r="14" spans="1:31" ht="15" customHeight="1" x14ac:dyDescent="0.25">
      <c r="A14" s="414" t="s">
        <v>268</v>
      </c>
      <c r="B14" s="420"/>
      <c r="C14" s="421"/>
      <c r="D14" s="344">
        <v>899</v>
      </c>
      <c r="E14" s="355">
        <v>90</v>
      </c>
      <c r="F14" s="356">
        <v>67</v>
      </c>
      <c r="G14" s="356">
        <v>121</v>
      </c>
      <c r="H14" s="364">
        <v>86</v>
      </c>
      <c r="I14" s="356">
        <v>86</v>
      </c>
      <c r="J14" s="364">
        <v>67</v>
      </c>
      <c r="K14" s="356">
        <v>74</v>
      </c>
      <c r="L14" s="364">
        <v>58</v>
      </c>
      <c r="M14" s="349">
        <v>131</v>
      </c>
      <c r="N14" s="350"/>
      <c r="O14" s="351"/>
      <c r="P14" s="352"/>
      <c r="Q14" s="199">
        <f t="shared" si="0"/>
        <v>780</v>
      </c>
      <c r="V14"/>
      <c r="AD14"/>
      <c r="AE14"/>
    </row>
    <row r="15" spans="1:31" ht="15" customHeight="1" x14ac:dyDescent="0.3">
      <c r="A15" s="414" t="s">
        <v>332</v>
      </c>
      <c r="B15" s="418"/>
      <c r="C15" s="421"/>
      <c r="D15" s="344">
        <v>44</v>
      </c>
      <c r="E15" s="355">
        <v>8</v>
      </c>
      <c r="F15" s="356">
        <v>0</v>
      </c>
      <c r="G15" s="356">
        <v>3</v>
      </c>
      <c r="H15" s="364">
        <v>9</v>
      </c>
      <c r="I15" s="356">
        <v>7</v>
      </c>
      <c r="J15" s="364">
        <v>0</v>
      </c>
      <c r="K15" s="356">
        <v>4</v>
      </c>
      <c r="L15" s="364">
        <v>5</v>
      </c>
      <c r="M15" s="349">
        <v>3</v>
      </c>
      <c r="N15" s="350"/>
      <c r="O15" s="351"/>
      <c r="P15" s="352"/>
      <c r="Q15" s="199">
        <f t="shared" si="0"/>
        <v>39</v>
      </c>
      <c r="V15"/>
      <c r="AD15"/>
      <c r="AE15"/>
    </row>
    <row r="16" spans="1:31" ht="15" customHeight="1" x14ac:dyDescent="0.25">
      <c r="A16" s="414" t="s">
        <v>269</v>
      </c>
      <c r="B16" s="420"/>
      <c r="C16" s="421"/>
      <c r="D16" s="344">
        <v>6</v>
      </c>
      <c r="E16" s="355">
        <v>0</v>
      </c>
      <c r="F16" s="356">
        <v>0</v>
      </c>
      <c r="G16" s="356">
        <v>0</v>
      </c>
      <c r="H16" s="364">
        <v>1</v>
      </c>
      <c r="I16" s="356">
        <v>0</v>
      </c>
      <c r="J16" s="364">
        <v>0</v>
      </c>
      <c r="K16" s="356">
        <v>0</v>
      </c>
      <c r="L16" s="364">
        <v>0</v>
      </c>
      <c r="M16" s="349">
        <v>1</v>
      </c>
      <c r="N16" s="350"/>
      <c r="O16" s="351"/>
      <c r="P16" s="352"/>
      <c r="Q16" s="199">
        <f t="shared" si="0"/>
        <v>2</v>
      </c>
      <c r="V16"/>
      <c r="AD16"/>
      <c r="AE16"/>
    </row>
    <row r="17" spans="1:31" ht="15" customHeight="1" x14ac:dyDescent="0.25">
      <c r="A17" s="422" t="s">
        <v>246</v>
      </c>
      <c r="B17" s="418"/>
      <c r="C17" s="421"/>
      <c r="D17" s="344">
        <v>406</v>
      </c>
      <c r="E17" s="355">
        <v>44</v>
      </c>
      <c r="F17" s="356">
        <v>28</v>
      </c>
      <c r="G17" s="356">
        <v>12</v>
      </c>
      <c r="H17" s="364">
        <v>12</v>
      </c>
      <c r="I17" s="356">
        <v>16</v>
      </c>
      <c r="J17" s="364">
        <v>22</v>
      </c>
      <c r="K17" s="356">
        <v>40</v>
      </c>
      <c r="L17" s="364">
        <v>37</v>
      </c>
      <c r="M17" s="349">
        <v>34</v>
      </c>
      <c r="N17" s="350"/>
      <c r="O17" s="351"/>
      <c r="P17" s="352"/>
      <c r="Q17" s="199">
        <f t="shared" si="0"/>
        <v>245</v>
      </c>
      <c r="V17"/>
      <c r="AD17"/>
      <c r="AE17"/>
    </row>
    <row r="18" spans="1:31" ht="15" customHeight="1" x14ac:dyDescent="0.3">
      <c r="A18" s="439" t="s">
        <v>330</v>
      </c>
      <c r="B18" s="418"/>
      <c r="C18" s="421"/>
      <c r="D18" s="344">
        <v>575</v>
      </c>
      <c r="E18" s="355">
        <v>28</v>
      </c>
      <c r="F18" s="356">
        <v>24</v>
      </c>
      <c r="G18" s="356">
        <v>80</v>
      </c>
      <c r="H18" s="364">
        <v>45</v>
      </c>
      <c r="I18" s="356">
        <v>45</v>
      </c>
      <c r="J18" s="364">
        <v>23</v>
      </c>
      <c r="K18" s="356">
        <v>44</v>
      </c>
      <c r="L18" s="364">
        <v>65</v>
      </c>
      <c r="M18" s="349">
        <v>91</v>
      </c>
      <c r="N18" s="350"/>
      <c r="O18" s="351"/>
      <c r="P18" s="352"/>
      <c r="Q18" s="199">
        <f t="shared" si="0"/>
        <v>445</v>
      </c>
      <c r="V18"/>
      <c r="AD18"/>
      <c r="AE18"/>
    </row>
    <row r="19" spans="1:31" ht="26.25" customHeight="1" x14ac:dyDescent="0.3">
      <c r="A19" s="1398" t="s">
        <v>324</v>
      </c>
      <c r="B19" s="1398"/>
      <c r="C19" s="1399"/>
      <c r="D19" s="344">
        <v>5191</v>
      </c>
      <c r="E19" s="355">
        <v>396</v>
      </c>
      <c r="F19" s="356">
        <v>389</v>
      </c>
      <c r="G19" s="356">
        <v>381</v>
      </c>
      <c r="H19" s="364">
        <v>234</v>
      </c>
      <c r="I19" s="356">
        <v>453</v>
      </c>
      <c r="J19" s="364">
        <v>415</v>
      </c>
      <c r="K19" s="356">
        <v>461</v>
      </c>
      <c r="L19" s="364">
        <v>472</v>
      </c>
      <c r="M19" s="349">
        <v>542</v>
      </c>
      <c r="N19" s="350"/>
      <c r="O19" s="351"/>
      <c r="P19" s="352"/>
      <c r="Q19" s="199">
        <f t="shared" si="0"/>
        <v>3743</v>
      </c>
      <c r="V19"/>
      <c r="AD19"/>
      <c r="AE19"/>
    </row>
    <row r="20" spans="1:31" ht="26.25" customHeight="1" x14ac:dyDescent="0.3">
      <c r="A20" s="1396" t="s">
        <v>276</v>
      </c>
      <c r="B20" s="1396"/>
      <c r="C20" s="1397"/>
      <c r="D20" s="515">
        <v>935</v>
      </c>
      <c r="E20" s="516">
        <v>73</v>
      </c>
      <c r="F20" s="517">
        <v>88</v>
      </c>
      <c r="G20" s="517">
        <v>86</v>
      </c>
      <c r="H20" s="518">
        <v>144</v>
      </c>
      <c r="I20" s="517">
        <v>83</v>
      </c>
      <c r="J20" s="518">
        <v>112</v>
      </c>
      <c r="K20" s="517">
        <v>124</v>
      </c>
      <c r="L20" s="518">
        <v>75</v>
      </c>
      <c r="M20" s="519">
        <v>164</v>
      </c>
      <c r="N20" s="520"/>
      <c r="O20" s="521"/>
      <c r="P20" s="522"/>
      <c r="Q20" s="199">
        <f t="shared" si="0"/>
        <v>949</v>
      </c>
      <c r="V20"/>
      <c r="AD20"/>
      <c r="AE20"/>
    </row>
    <row r="21" spans="1:31" ht="3.75" customHeight="1" x14ac:dyDescent="0.25">
      <c r="A21" s="523"/>
      <c r="B21" s="523"/>
      <c r="C21" s="523"/>
      <c r="D21" s="444"/>
      <c r="E21" s="524"/>
      <c r="F21" s="524"/>
      <c r="G21" s="524"/>
      <c r="H21" s="524"/>
      <c r="I21" s="524"/>
      <c r="J21" s="524"/>
      <c r="K21" s="524"/>
      <c r="L21" s="524"/>
      <c r="M21" s="386"/>
      <c r="N21" s="386"/>
      <c r="O21" s="460"/>
      <c r="P21" s="293"/>
      <c r="Q21" s="1019"/>
      <c r="V21"/>
      <c r="AD21"/>
      <c r="AE21"/>
    </row>
    <row r="22" spans="1:31" ht="26.25" customHeight="1" x14ac:dyDescent="0.25">
      <c r="A22" s="1392" t="s">
        <v>275</v>
      </c>
      <c r="B22" s="1392"/>
      <c r="C22" s="1393"/>
      <c r="D22" s="525">
        <v>4</v>
      </c>
      <c r="E22" s="526">
        <v>0</v>
      </c>
      <c r="F22" s="527">
        <v>0</v>
      </c>
      <c r="G22" s="527">
        <v>0</v>
      </c>
      <c r="H22" s="526">
        <v>0</v>
      </c>
      <c r="I22" s="527">
        <v>0</v>
      </c>
      <c r="J22" s="526">
        <v>0</v>
      </c>
      <c r="K22" s="527">
        <v>0</v>
      </c>
      <c r="L22" s="527">
        <v>2</v>
      </c>
      <c r="M22" s="528">
        <v>1</v>
      </c>
      <c r="N22" s="529"/>
      <c r="O22" s="530"/>
      <c r="P22" s="531"/>
      <c r="Q22" s="459">
        <f t="shared" si="0"/>
        <v>3</v>
      </c>
      <c r="U22" s="16"/>
      <c r="AD22"/>
      <c r="AE22"/>
    </row>
    <row r="23" spans="1:31" ht="15" x14ac:dyDescent="0.25">
      <c r="A23" s="1394" t="s">
        <v>30</v>
      </c>
      <c r="B23" s="1394"/>
      <c r="C23" s="1395"/>
      <c r="D23" s="570">
        <f t="shared" ref="D23:M23" si="1">SUM(D10:D22)</f>
        <v>14355</v>
      </c>
      <c r="E23" s="461">
        <f t="shared" si="1"/>
        <v>1124</v>
      </c>
      <c r="F23" s="461">
        <f t="shared" si="1"/>
        <v>1101</v>
      </c>
      <c r="G23" s="461">
        <f t="shared" si="1"/>
        <v>1185</v>
      </c>
      <c r="H23" s="461">
        <f t="shared" si="1"/>
        <v>889</v>
      </c>
      <c r="I23" s="461">
        <f t="shared" si="1"/>
        <v>1305</v>
      </c>
      <c r="J23" s="461">
        <f t="shared" si="1"/>
        <v>1125</v>
      </c>
      <c r="K23" s="461">
        <f t="shared" si="1"/>
        <v>1279</v>
      </c>
      <c r="L23" s="461">
        <f t="shared" si="1"/>
        <v>1466</v>
      </c>
      <c r="M23" s="461">
        <f t="shared" si="1"/>
        <v>1656</v>
      </c>
      <c r="N23" s="291"/>
      <c r="O23" s="291"/>
      <c r="P23" s="291"/>
      <c r="Q23" s="513">
        <f t="shared" ref="Q23" si="2">SUM(Q10:Q22)</f>
        <v>11130</v>
      </c>
      <c r="U23" s="16"/>
      <c r="AD23"/>
      <c r="AE23"/>
    </row>
    <row r="24" spans="1:31" ht="4.5" customHeight="1" x14ac:dyDescent="0.25">
      <c r="A24" s="26"/>
      <c r="B24" s="21"/>
      <c r="C24" s="21"/>
      <c r="D24" s="21"/>
      <c r="E24" s="21"/>
      <c r="F24" s="21"/>
      <c r="G24" s="21"/>
      <c r="H24" s="21"/>
      <c r="I24" s="21"/>
      <c r="J24" s="21"/>
      <c r="K24" s="21"/>
      <c r="L24" s="21"/>
      <c r="M24" s="21"/>
      <c r="N24" s="21"/>
      <c r="O24" s="21"/>
      <c r="P24" s="21"/>
      <c r="Q24" s="21"/>
      <c r="R24" s="17" t="s">
        <v>10</v>
      </c>
      <c r="S24" s="17"/>
      <c r="T24" s="17"/>
      <c r="U24" s="17"/>
    </row>
    <row r="25" spans="1:31" ht="27" customHeight="1" x14ac:dyDescent="0.3">
      <c r="A25" s="1352" t="s">
        <v>360</v>
      </c>
      <c r="B25" s="1352"/>
      <c r="C25" s="1352"/>
      <c r="D25" s="1352"/>
      <c r="E25" s="1352"/>
      <c r="F25" s="1352"/>
      <c r="G25" s="1352"/>
      <c r="H25" s="1352"/>
      <c r="I25" s="1352"/>
      <c r="J25" s="1352"/>
      <c r="K25" s="1352"/>
      <c r="L25" s="1352"/>
      <c r="M25" s="1352"/>
      <c r="N25" s="1352"/>
      <c r="O25" s="1352"/>
      <c r="P25" s="1352"/>
      <c r="Q25" s="1352"/>
      <c r="V25"/>
      <c r="W25"/>
      <c r="X25"/>
      <c r="Y25"/>
      <c r="Z25"/>
      <c r="AA25"/>
      <c r="AB25"/>
      <c r="AC25"/>
      <c r="AD25"/>
      <c r="AE25"/>
    </row>
    <row r="26" spans="1:31" ht="27" customHeight="1" x14ac:dyDescent="0.3">
      <c r="A26" s="1390" t="s">
        <v>10</v>
      </c>
      <c r="B26" s="1390"/>
      <c r="C26" s="1390"/>
      <c r="D26" s="1390"/>
      <c r="E26" s="1390"/>
      <c r="F26" s="1390"/>
      <c r="G26" s="1390"/>
      <c r="H26" s="1390"/>
      <c r="I26" s="1390"/>
      <c r="J26" s="1390"/>
      <c r="K26" s="1390"/>
      <c r="L26" s="1390"/>
      <c r="M26" s="1390"/>
      <c r="N26" s="1390"/>
      <c r="O26" s="1390"/>
      <c r="P26" s="1390"/>
      <c r="Q26" s="1390"/>
      <c r="V26"/>
      <c r="W26"/>
      <c r="X26"/>
      <c r="Y26"/>
      <c r="Z26"/>
      <c r="AA26"/>
      <c r="AB26"/>
      <c r="AC26"/>
      <c r="AD26"/>
      <c r="AE26"/>
    </row>
    <row r="27" spans="1:31" ht="27" customHeight="1" x14ac:dyDescent="0.3">
      <c r="A27" s="1390"/>
      <c r="B27" s="1390"/>
      <c r="C27" s="1390"/>
      <c r="D27" s="1390"/>
      <c r="E27" s="1390"/>
      <c r="F27" s="1390"/>
      <c r="G27" s="1390"/>
      <c r="H27" s="1390"/>
      <c r="I27" s="1390"/>
      <c r="J27" s="1390"/>
      <c r="K27" s="1390"/>
      <c r="L27" s="1390"/>
      <c r="M27" s="1390"/>
      <c r="N27" s="1390"/>
      <c r="O27" s="1390"/>
      <c r="P27" s="1390"/>
      <c r="Q27" s="1390"/>
      <c r="V27"/>
      <c r="W27"/>
      <c r="X27"/>
      <c r="Y27"/>
      <c r="Z27"/>
      <c r="AA27"/>
      <c r="AB27"/>
      <c r="AC27"/>
      <c r="AD27"/>
      <c r="AE27"/>
    </row>
    <row r="28" spans="1:31" ht="27" customHeight="1" x14ac:dyDescent="0.3">
      <c r="A28" s="1391"/>
      <c r="B28" s="1391"/>
      <c r="C28" s="1391"/>
      <c r="D28" s="1391"/>
      <c r="E28" s="1391"/>
      <c r="F28" s="1391"/>
      <c r="G28" s="1391"/>
      <c r="H28" s="1391"/>
      <c r="I28" s="1391"/>
      <c r="J28" s="1391"/>
      <c r="K28" s="1391"/>
      <c r="L28" s="1391"/>
      <c r="M28" s="1391"/>
      <c r="N28" s="1391"/>
      <c r="O28" s="1391"/>
      <c r="P28" s="1391"/>
      <c r="Q28" s="1391"/>
      <c r="V28"/>
      <c r="W28"/>
      <c r="X28"/>
      <c r="Y28"/>
      <c r="Z28"/>
      <c r="AA28"/>
      <c r="AB28"/>
      <c r="AC28"/>
      <c r="AD28"/>
      <c r="AE28"/>
    </row>
    <row r="29" spans="1:31" x14ac:dyDescent="0.3">
      <c r="A29" s="4"/>
      <c r="B29" s="4"/>
      <c r="C29" s="4"/>
      <c r="D29" s="4"/>
      <c r="E29" s="4"/>
      <c r="F29" s="4"/>
      <c r="G29" s="4"/>
      <c r="H29" s="4"/>
      <c r="I29" s="4"/>
      <c r="J29" s="4"/>
      <c r="K29" s="4"/>
      <c r="L29" s="4"/>
      <c r="M29" s="4"/>
      <c r="N29" s="4"/>
      <c r="O29" s="4"/>
      <c r="P29" s="4"/>
      <c r="Q29" s="4"/>
      <c r="V29"/>
      <c r="W29"/>
      <c r="X29"/>
      <c r="Y29"/>
      <c r="Z29"/>
      <c r="AA29"/>
      <c r="AB29"/>
      <c r="AC29"/>
      <c r="AD29"/>
      <c r="AE29"/>
    </row>
    <row r="30" spans="1:31" x14ac:dyDescent="0.3">
      <c r="V30"/>
      <c r="W30"/>
      <c r="X30"/>
      <c r="Y30"/>
      <c r="Z30"/>
      <c r="AA30"/>
      <c r="AB30"/>
      <c r="AC30"/>
      <c r="AD30"/>
      <c r="AE30"/>
    </row>
    <row r="31" spans="1:31" x14ac:dyDescent="0.3">
      <c r="V31"/>
      <c r="W31"/>
      <c r="X31"/>
      <c r="Y31"/>
      <c r="Z31"/>
      <c r="AA31"/>
      <c r="AB31"/>
      <c r="AC31"/>
      <c r="AD31"/>
      <c r="AE31"/>
    </row>
    <row r="32" spans="1:31" x14ac:dyDescent="0.3">
      <c r="V32"/>
      <c r="W32"/>
      <c r="X32"/>
      <c r="Y32"/>
      <c r="Z32"/>
      <c r="AA32"/>
      <c r="AB32"/>
      <c r="AC32"/>
      <c r="AD32"/>
      <c r="AE32"/>
    </row>
    <row r="33" spans="12:31" ht="11.25" customHeight="1" x14ac:dyDescent="0.3">
      <c r="V33"/>
      <c r="W33"/>
      <c r="X33"/>
      <c r="Y33"/>
      <c r="Z33"/>
      <c r="AA33"/>
      <c r="AB33"/>
      <c r="AC33"/>
      <c r="AD33"/>
      <c r="AE33"/>
    </row>
    <row r="34" spans="12:31" ht="11.25" customHeight="1" x14ac:dyDescent="0.3">
      <c r="V34"/>
      <c r="W34"/>
      <c r="X34"/>
      <c r="Y34"/>
      <c r="Z34"/>
      <c r="AA34"/>
      <c r="AB34"/>
      <c r="AC34"/>
      <c r="AD34"/>
      <c r="AE34"/>
    </row>
    <row r="35" spans="12:31" ht="3.75" customHeight="1" x14ac:dyDescent="0.3">
      <c r="V35"/>
      <c r="W35"/>
      <c r="X35"/>
      <c r="Y35"/>
      <c r="Z35"/>
      <c r="AA35"/>
      <c r="AB35"/>
      <c r="AC35"/>
      <c r="AD35"/>
      <c r="AE35"/>
    </row>
    <row r="36" spans="12:31" ht="13.5" customHeight="1" x14ac:dyDescent="0.3">
      <c r="V36"/>
      <c r="W36"/>
      <c r="X36"/>
      <c r="Y36"/>
      <c r="Z36"/>
      <c r="AA36"/>
      <c r="AB36"/>
      <c r="AC36"/>
      <c r="AD36"/>
      <c r="AE36"/>
    </row>
    <row r="37" spans="12:31" ht="21.75" customHeight="1" x14ac:dyDescent="0.3">
      <c r="V37"/>
      <c r="W37"/>
      <c r="X37"/>
      <c r="Y37"/>
      <c r="Z37"/>
      <c r="AA37"/>
      <c r="AB37"/>
      <c r="AC37"/>
      <c r="AD37"/>
      <c r="AE37"/>
    </row>
    <row r="38" spans="12:31" x14ac:dyDescent="0.3">
      <c r="V38"/>
      <c r="W38"/>
      <c r="X38"/>
      <c r="Y38"/>
      <c r="Z38"/>
      <c r="AA38"/>
      <c r="AB38"/>
      <c r="AC38"/>
      <c r="AD38"/>
      <c r="AE38"/>
    </row>
    <row r="39" spans="12:31" x14ac:dyDescent="0.3">
      <c r="V39"/>
      <c r="W39"/>
      <c r="X39"/>
      <c r="Y39"/>
      <c r="Z39"/>
      <c r="AA39"/>
      <c r="AB39"/>
      <c r="AC39"/>
      <c r="AD39"/>
      <c r="AE39"/>
    </row>
    <row r="40" spans="12:31" x14ac:dyDescent="0.3">
      <c r="V40"/>
      <c r="W40"/>
      <c r="X40"/>
      <c r="Y40"/>
      <c r="Z40"/>
      <c r="AA40"/>
      <c r="AB40"/>
      <c r="AC40"/>
      <c r="AD40"/>
      <c r="AE40"/>
    </row>
    <row r="41" spans="12:31" x14ac:dyDescent="0.3">
      <c r="V41"/>
      <c r="W41"/>
      <c r="X41"/>
      <c r="Y41"/>
      <c r="Z41"/>
      <c r="AA41"/>
      <c r="AB41"/>
      <c r="AC41"/>
      <c r="AD41"/>
      <c r="AE41"/>
    </row>
    <row r="42" spans="12:31" ht="15" customHeight="1" x14ac:dyDescent="0.3">
      <c r="V42"/>
      <c r="W42"/>
      <c r="X42"/>
      <c r="Y42"/>
      <c r="Z42"/>
      <c r="AA42"/>
      <c r="AB42"/>
      <c r="AC42"/>
      <c r="AD42"/>
      <c r="AE42"/>
    </row>
    <row r="43" spans="12:31" x14ac:dyDescent="0.3">
      <c r="V43"/>
      <c r="W43"/>
      <c r="X43"/>
      <c r="Y43"/>
      <c r="Z43"/>
      <c r="AA43"/>
      <c r="AB43"/>
      <c r="AC43"/>
      <c r="AD43"/>
      <c r="AE43"/>
    </row>
    <row r="44" spans="12:31" x14ac:dyDescent="0.3">
      <c r="V44"/>
      <c r="W44"/>
      <c r="X44"/>
      <c r="Y44"/>
      <c r="Z44"/>
      <c r="AA44"/>
      <c r="AB44"/>
      <c r="AC44"/>
      <c r="AD44"/>
      <c r="AE44"/>
    </row>
    <row r="45" spans="12:31" x14ac:dyDescent="0.3">
      <c r="V45"/>
      <c r="W45"/>
      <c r="X45"/>
      <c r="Y45"/>
      <c r="Z45"/>
      <c r="AA45"/>
      <c r="AB45"/>
      <c r="AC45"/>
      <c r="AD45"/>
      <c r="AE45"/>
    </row>
    <row r="46" spans="12:31" x14ac:dyDescent="0.3">
      <c r="V46"/>
      <c r="W46"/>
      <c r="X46"/>
      <c r="Y46"/>
      <c r="Z46"/>
      <c r="AA46"/>
      <c r="AB46"/>
      <c r="AC46"/>
      <c r="AD46"/>
      <c r="AE46"/>
    </row>
    <row r="47" spans="12:31" x14ac:dyDescent="0.3">
      <c r="V47"/>
      <c r="W47"/>
      <c r="X47"/>
      <c r="Y47"/>
      <c r="Z47"/>
      <c r="AA47"/>
      <c r="AB47"/>
      <c r="AC47"/>
      <c r="AD47"/>
      <c r="AE47"/>
    </row>
    <row r="48" spans="12:31" s="16" customFormat="1" x14ac:dyDescent="0.3">
      <c r="L48" s="16" t="s">
        <v>10</v>
      </c>
    </row>
    <row r="49" spans="10:10" s="16" customFormat="1" x14ac:dyDescent="0.3">
      <c r="J49" s="16" t="s">
        <v>10</v>
      </c>
    </row>
    <row r="50" spans="10:10" s="16" customFormat="1" x14ac:dyDescent="0.3"/>
    <row r="51" spans="10:10" s="16" customFormat="1" x14ac:dyDescent="0.3"/>
    <row r="52" spans="10:10" s="16" customFormat="1" x14ac:dyDescent="0.3"/>
    <row r="53" spans="10:10" s="16" customFormat="1" x14ac:dyDescent="0.3"/>
    <row r="54" spans="10:10" s="16" customFormat="1" x14ac:dyDescent="0.3"/>
    <row r="55" spans="10:10" s="16" customFormat="1" x14ac:dyDescent="0.3"/>
    <row r="56" spans="10:10" s="16" customFormat="1" x14ac:dyDescent="0.3"/>
    <row r="57" spans="10:10" s="16" customFormat="1" x14ac:dyDescent="0.3"/>
    <row r="58" spans="10:10" s="16" customFormat="1" x14ac:dyDescent="0.3"/>
    <row r="59" spans="10:10" s="16" customFormat="1" x14ac:dyDescent="0.3"/>
    <row r="60" spans="10:10" s="16" customFormat="1" x14ac:dyDescent="0.3"/>
    <row r="61" spans="10:10" s="16" customFormat="1" x14ac:dyDescent="0.3"/>
    <row r="62" spans="10:10" s="16" customFormat="1" x14ac:dyDescent="0.3"/>
    <row r="63" spans="10:10" s="16" customFormat="1" x14ac:dyDescent="0.3"/>
    <row r="64" spans="10:10"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row r="131" s="16" customFormat="1" x14ac:dyDescent="0.3"/>
    <row r="132" s="16" customFormat="1" x14ac:dyDescent="0.3"/>
    <row r="133" s="16" customFormat="1" x14ac:dyDescent="0.3"/>
    <row r="134" s="16" customFormat="1" x14ac:dyDescent="0.3"/>
    <row r="135" s="16" customFormat="1" x14ac:dyDescent="0.3"/>
    <row r="136" s="16" customFormat="1" x14ac:dyDescent="0.3"/>
    <row r="137" s="16" customFormat="1" x14ac:dyDescent="0.3"/>
    <row r="138" s="16" customFormat="1" x14ac:dyDescent="0.3"/>
    <row r="139" s="16" customFormat="1" x14ac:dyDescent="0.3"/>
    <row r="140" s="16" customFormat="1" x14ac:dyDescent="0.3"/>
    <row r="141" s="16" customFormat="1" x14ac:dyDescent="0.3"/>
    <row r="142" s="16" customFormat="1" x14ac:dyDescent="0.3"/>
    <row r="143" s="16" customFormat="1" x14ac:dyDescent="0.3"/>
    <row r="144" s="16" customFormat="1" x14ac:dyDescent="0.3"/>
    <row r="145" s="16" customFormat="1" x14ac:dyDescent="0.3"/>
    <row r="146" s="16" customFormat="1" x14ac:dyDescent="0.3"/>
    <row r="147" s="16" customFormat="1" x14ac:dyDescent="0.3"/>
    <row r="148" s="16" customFormat="1" x14ac:dyDescent="0.3"/>
    <row r="149" s="16" customFormat="1" x14ac:dyDescent="0.3"/>
    <row r="150" s="16" customFormat="1" x14ac:dyDescent="0.3"/>
    <row r="151" s="16" customFormat="1" x14ac:dyDescent="0.3"/>
    <row r="152" s="16" customFormat="1" x14ac:dyDescent="0.3"/>
    <row r="153" s="16" customFormat="1" x14ac:dyDescent="0.3"/>
    <row r="154" s="16" customFormat="1" x14ac:dyDescent="0.3"/>
    <row r="155" s="16" customFormat="1" x14ac:dyDescent="0.3"/>
    <row r="156" s="16" customFormat="1" x14ac:dyDescent="0.3"/>
    <row r="157" s="16" customFormat="1" x14ac:dyDescent="0.3"/>
    <row r="158" s="16" customFormat="1" x14ac:dyDescent="0.3"/>
    <row r="159" s="16" customFormat="1" x14ac:dyDescent="0.3"/>
    <row r="160" s="16" customFormat="1" x14ac:dyDescent="0.3"/>
    <row r="161" s="16" customFormat="1" x14ac:dyDescent="0.3"/>
    <row r="162" s="16" customFormat="1" x14ac:dyDescent="0.3"/>
    <row r="163" s="16" customFormat="1" x14ac:dyDescent="0.3"/>
    <row r="164" s="16" customFormat="1" x14ac:dyDescent="0.3"/>
    <row r="165" s="16" customFormat="1" x14ac:dyDescent="0.3"/>
    <row r="166" s="16" customFormat="1" x14ac:dyDescent="0.3"/>
    <row r="167" s="16" customFormat="1" x14ac:dyDescent="0.3"/>
    <row r="168" s="16" customFormat="1" x14ac:dyDescent="0.3"/>
    <row r="169" s="16" customFormat="1" x14ac:dyDescent="0.3"/>
    <row r="170" s="16" customFormat="1" x14ac:dyDescent="0.3"/>
    <row r="171" s="16" customFormat="1" x14ac:dyDescent="0.3"/>
    <row r="172" s="16" customFormat="1" x14ac:dyDescent="0.3"/>
    <row r="173" s="16" customFormat="1" x14ac:dyDescent="0.3"/>
    <row r="174" s="16" customFormat="1" x14ac:dyDescent="0.3"/>
    <row r="175" s="16" customFormat="1" x14ac:dyDescent="0.3"/>
    <row r="176" s="16" customFormat="1" x14ac:dyDescent="0.3"/>
    <row r="177" s="16" customFormat="1" x14ac:dyDescent="0.3"/>
    <row r="178" s="16" customFormat="1" x14ac:dyDescent="0.3"/>
    <row r="179" s="16" customFormat="1" x14ac:dyDescent="0.3"/>
    <row r="180" s="16" customFormat="1" x14ac:dyDescent="0.3"/>
    <row r="181" s="16" customFormat="1" x14ac:dyDescent="0.3"/>
    <row r="182" s="16" customFormat="1" x14ac:dyDescent="0.3"/>
    <row r="183" s="16" customFormat="1" x14ac:dyDescent="0.3"/>
    <row r="184" s="16" customFormat="1" x14ac:dyDescent="0.3"/>
    <row r="185" s="16" customFormat="1" x14ac:dyDescent="0.3"/>
    <row r="186" s="16" customFormat="1" x14ac:dyDescent="0.3"/>
    <row r="187" s="16" customFormat="1" x14ac:dyDescent="0.3"/>
    <row r="188" s="16" customFormat="1" x14ac:dyDescent="0.3"/>
    <row r="189" s="16" customFormat="1" x14ac:dyDescent="0.3"/>
    <row r="190" s="16" customFormat="1" x14ac:dyDescent="0.3"/>
    <row r="191" s="16" customFormat="1" x14ac:dyDescent="0.3"/>
    <row r="192" s="16" customFormat="1" x14ac:dyDescent="0.3"/>
    <row r="193" s="16" customFormat="1" x14ac:dyDescent="0.3"/>
    <row r="194" s="16" customFormat="1" x14ac:dyDescent="0.3"/>
    <row r="195" s="16" customFormat="1" x14ac:dyDescent="0.3"/>
    <row r="196" s="16" customFormat="1" x14ac:dyDescent="0.3"/>
    <row r="197" s="16" customFormat="1" x14ac:dyDescent="0.3"/>
    <row r="198" s="16" customFormat="1" x14ac:dyDescent="0.3"/>
    <row r="199" s="16" customFormat="1" x14ac:dyDescent="0.3"/>
    <row r="200" s="16" customFormat="1" x14ac:dyDescent="0.3"/>
    <row r="201" s="16" customFormat="1" x14ac:dyDescent="0.3"/>
    <row r="202" s="16" customFormat="1" x14ac:dyDescent="0.3"/>
    <row r="203" s="16" customFormat="1" x14ac:dyDescent="0.3"/>
    <row r="204" s="16" customFormat="1" x14ac:dyDescent="0.3"/>
    <row r="205" s="16" customFormat="1" x14ac:dyDescent="0.3"/>
    <row r="206" s="16" customFormat="1" x14ac:dyDescent="0.3"/>
    <row r="207" s="16" customFormat="1" x14ac:dyDescent="0.3"/>
    <row r="208" s="16" customFormat="1" x14ac:dyDescent="0.3"/>
    <row r="209" s="16" customFormat="1" x14ac:dyDescent="0.3"/>
    <row r="210" s="16" customFormat="1" x14ac:dyDescent="0.3"/>
    <row r="211" s="16" customFormat="1" x14ac:dyDescent="0.3"/>
    <row r="212" s="16" customFormat="1" x14ac:dyDescent="0.3"/>
    <row r="213" s="16" customFormat="1" x14ac:dyDescent="0.3"/>
    <row r="214" s="16" customFormat="1" x14ac:dyDescent="0.3"/>
    <row r="215" s="16" customFormat="1" x14ac:dyDescent="0.3"/>
    <row r="216" s="16" customFormat="1" x14ac:dyDescent="0.3"/>
    <row r="217" s="16" customFormat="1" x14ac:dyDescent="0.3"/>
    <row r="218" s="16" customFormat="1" x14ac:dyDescent="0.3"/>
    <row r="219" s="16" customFormat="1" x14ac:dyDescent="0.3"/>
    <row r="220" s="16" customFormat="1" x14ac:dyDescent="0.3"/>
    <row r="221" s="16" customFormat="1" x14ac:dyDescent="0.3"/>
    <row r="222" s="16" customFormat="1" x14ac:dyDescent="0.3"/>
    <row r="223" s="16" customFormat="1" x14ac:dyDescent="0.3"/>
    <row r="224" s="16" customFormat="1" x14ac:dyDescent="0.3"/>
    <row r="225" s="16" customFormat="1" x14ac:dyDescent="0.3"/>
    <row r="226" s="16" customFormat="1" x14ac:dyDescent="0.3"/>
    <row r="227" s="16" customFormat="1" x14ac:dyDescent="0.3"/>
    <row r="228" s="16" customFormat="1" x14ac:dyDescent="0.3"/>
    <row r="229" s="16" customFormat="1" x14ac:dyDescent="0.3"/>
    <row r="230" s="16" customFormat="1" x14ac:dyDescent="0.3"/>
    <row r="231" s="16" customFormat="1" x14ac:dyDescent="0.3"/>
    <row r="232" s="16" customFormat="1" x14ac:dyDescent="0.3"/>
    <row r="233" s="16" customFormat="1" x14ac:dyDescent="0.3"/>
    <row r="234" s="16" customFormat="1" x14ac:dyDescent="0.3"/>
    <row r="235" s="16" customFormat="1" x14ac:dyDescent="0.3"/>
    <row r="236" s="16" customFormat="1" x14ac:dyDescent="0.3"/>
    <row r="237" s="16" customFormat="1" x14ac:dyDescent="0.3"/>
    <row r="238" s="16" customFormat="1" x14ac:dyDescent="0.3"/>
    <row r="239" s="16" customFormat="1" x14ac:dyDescent="0.3"/>
    <row r="240" s="16" customFormat="1" x14ac:dyDescent="0.3"/>
    <row r="241" s="16" customFormat="1" x14ac:dyDescent="0.3"/>
  </sheetData>
  <mergeCells count="15">
    <mergeCell ref="A20:C20"/>
    <mergeCell ref="A19:C19"/>
    <mergeCell ref="A12:C12"/>
    <mergeCell ref="A5:Q6"/>
    <mergeCell ref="A8:C8"/>
    <mergeCell ref="D8:D9"/>
    <mergeCell ref="E8:P8"/>
    <mergeCell ref="Q8:Q9"/>
    <mergeCell ref="A9:C9"/>
    <mergeCell ref="A26:Q26"/>
    <mergeCell ref="A27:Q27"/>
    <mergeCell ref="A28:Q28"/>
    <mergeCell ref="A22:C22"/>
    <mergeCell ref="A25:Q25"/>
    <mergeCell ref="A23:C23"/>
  </mergeCells>
  <printOptions verticalCentered="1"/>
  <pageMargins left="0.70866141732283472" right="0.39370078740157483" top="0.59055118110236227" bottom="0.59055118110236227" header="0.31496062992125984" footer="0"/>
  <pageSetup paperSize="9" orientation="landscape" r:id="rId1"/>
  <headerFooter>
    <oddFooter>&amp;LMånedstallene er foreløbige.&amp;RSide 22&amp;CTal på udlændingeområdet pr. 30.09.2019</oddFooter>
  </headerFooter>
  <ignoredErrors>
    <ignoredError sqref="Q11:Q22" formulaRange="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6"/>
  <dimension ref="A1:W241"/>
  <sheetViews>
    <sheetView showGridLines="0" view="pageLayout" zoomScale="90" zoomScaleNormal="100" zoomScalePageLayoutView="90" workbookViewId="0">
      <selection activeCell="J25" sqref="J25"/>
    </sheetView>
  </sheetViews>
  <sheetFormatPr defaultRowHeight="14.4" x14ac:dyDescent="0.3"/>
  <cols>
    <col min="3" max="3" width="40.33203125" customWidth="1"/>
    <col min="4" max="4" width="11.88671875" customWidth="1"/>
    <col min="5" max="8" width="11.6640625" customWidth="1"/>
    <col min="9" max="9" width="13.44140625" customWidth="1"/>
    <col min="10" max="10" width="17.109375" customWidth="1"/>
    <col min="11" max="11" width="10.44140625" customWidth="1"/>
    <col min="12" max="12" width="6.88671875" customWidth="1"/>
    <col min="13" max="13" width="11.6640625" customWidth="1"/>
    <col min="14" max="14" width="13.5546875" style="16" customWidth="1"/>
    <col min="15" max="23" width="9.109375" style="16"/>
  </cols>
  <sheetData>
    <row r="1" spans="1:23" ht="15" customHeight="1" x14ac:dyDescent="0.25">
      <c r="A1" s="16"/>
      <c r="B1" s="16"/>
      <c r="C1" s="16"/>
      <c r="D1" s="16"/>
      <c r="E1" s="16"/>
      <c r="F1" s="16"/>
      <c r="G1" s="16"/>
      <c r="H1" s="16"/>
      <c r="I1" s="16"/>
      <c r="J1" s="16"/>
      <c r="K1" s="16"/>
      <c r="L1" s="16"/>
      <c r="M1" s="16"/>
    </row>
    <row r="2" spans="1:23" ht="15" customHeight="1" x14ac:dyDescent="0.25">
      <c r="A2" s="16"/>
      <c r="B2" s="16"/>
      <c r="C2" s="16"/>
      <c r="D2" s="16"/>
      <c r="E2" s="16"/>
      <c r="F2" s="16"/>
      <c r="G2" s="16"/>
      <c r="H2" s="16"/>
      <c r="I2" s="16"/>
      <c r="J2" s="16"/>
      <c r="K2" s="16"/>
      <c r="L2" s="16"/>
      <c r="M2" s="16"/>
    </row>
    <row r="3" spans="1:23" ht="15" customHeight="1" x14ac:dyDescent="0.25">
      <c r="A3" s="16"/>
      <c r="B3" s="16"/>
      <c r="C3" s="16"/>
      <c r="D3" s="16"/>
      <c r="E3" s="16"/>
      <c r="F3" s="16"/>
      <c r="G3" s="16"/>
      <c r="H3" s="16"/>
      <c r="I3" s="16"/>
      <c r="J3" s="16"/>
      <c r="K3" s="16"/>
      <c r="L3" s="16"/>
      <c r="M3" s="16"/>
    </row>
    <row r="4" spans="1:23" ht="15" customHeight="1" x14ac:dyDescent="0.25">
      <c r="A4" s="16"/>
      <c r="B4" s="16"/>
      <c r="C4" s="16"/>
      <c r="D4" s="16"/>
      <c r="E4" s="16"/>
      <c r="F4" s="16"/>
      <c r="G4" s="16"/>
      <c r="H4" s="16"/>
      <c r="I4" s="16"/>
      <c r="J4" s="16"/>
      <c r="K4" s="16"/>
      <c r="L4" s="16"/>
      <c r="M4" s="16"/>
    </row>
    <row r="5" spans="1:23" ht="11.25" customHeight="1" x14ac:dyDescent="0.3">
      <c r="A5" s="1383" t="s">
        <v>297</v>
      </c>
      <c r="B5" s="1383"/>
      <c r="C5" s="1383"/>
      <c r="D5" s="1383"/>
      <c r="E5" s="1383"/>
      <c r="F5" s="1383"/>
      <c r="G5" s="1383"/>
      <c r="H5" s="1383"/>
      <c r="I5" s="1383"/>
      <c r="J5" s="114"/>
      <c r="K5" s="114"/>
      <c r="L5" s="114"/>
      <c r="M5" s="114"/>
      <c r="N5" s="114"/>
    </row>
    <row r="6" spans="1:23" ht="11.25" customHeight="1" x14ac:dyDescent="0.3">
      <c r="A6" s="1384"/>
      <c r="B6" s="1384"/>
      <c r="C6" s="1384"/>
      <c r="D6" s="1384"/>
      <c r="E6" s="1384"/>
      <c r="F6" s="1384"/>
      <c r="G6" s="1384"/>
      <c r="H6" s="1384"/>
      <c r="I6" s="1384"/>
      <c r="J6" s="114"/>
      <c r="K6" s="114"/>
      <c r="L6" s="114"/>
      <c r="M6" s="114"/>
      <c r="N6" s="114"/>
    </row>
    <row r="7" spans="1:23" ht="4.5" customHeight="1" x14ac:dyDescent="0.25">
      <c r="A7" s="33"/>
      <c r="B7" s="33"/>
      <c r="C7" s="19"/>
      <c r="D7" s="19"/>
      <c r="E7" s="19"/>
      <c r="F7" s="19"/>
      <c r="G7" s="19"/>
      <c r="H7" s="19"/>
      <c r="I7" s="19"/>
      <c r="J7" s="16"/>
      <c r="K7" s="16"/>
      <c r="L7" s="16"/>
      <c r="M7" s="16"/>
    </row>
    <row r="8" spans="1:23" ht="15" customHeight="1" x14ac:dyDescent="0.3">
      <c r="A8" s="1400" t="s">
        <v>0</v>
      </c>
      <c r="B8" s="1400"/>
      <c r="C8" s="1401"/>
      <c r="D8" s="1163" t="s">
        <v>338</v>
      </c>
      <c r="E8" s="1200" t="s">
        <v>339</v>
      </c>
      <c r="F8" s="1201"/>
      <c r="G8" s="1201"/>
      <c r="H8" s="1201"/>
      <c r="I8" s="1402" t="str">
        <f>"2019
i alt 
pr."&amp;" "&amp;Forside!Q1&amp;""</f>
        <v>2019
i alt 
pr. 30.09.2019</v>
      </c>
      <c r="K8" s="108"/>
      <c r="L8" s="108"/>
      <c r="M8" s="108"/>
      <c r="N8" s="108"/>
    </row>
    <row r="9" spans="1:23" ht="24" customHeight="1" x14ac:dyDescent="0.3">
      <c r="A9" s="1404" t="s">
        <v>1</v>
      </c>
      <c r="B9" s="1404"/>
      <c r="C9" s="1405"/>
      <c r="D9" s="1276"/>
      <c r="E9" s="510" t="s">
        <v>46</v>
      </c>
      <c r="F9" s="221" t="s">
        <v>27</v>
      </c>
      <c r="G9" s="221" t="s">
        <v>16</v>
      </c>
      <c r="H9" s="512" t="s">
        <v>15</v>
      </c>
      <c r="I9" s="1403"/>
      <c r="M9" s="16"/>
      <c r="V9"/>
      <c r="W9"/>
    </row>
    <row r="10" spans="1:23" x14ac:dyDescent="0.3">
      <c r="A10" s="412" t="s">
        <v>245</v>
      </c>
      <c r="B10" s="412"/>
      <c r="C10" s="413"/>
      <c r="D10" s="343">
        <v>2571</v>
      </c>
      <c r="E10" s="448">
        <v>642</v>
      </c>
      <c r="F10" s="345">
        <v>68</v>
      </c>
      <c r="G10" s="345">
        <v>279</v>
      </c>
      <c r="H10" s="346">
        <v>187</v>
      </c>
      <c r="I10" s="423">
        <v>1870</v>
      </c>
      <c r="V10"/>
      <c r="W10"/>
    </row>
    <row r="11" spans="1:23" ht="14.4" customHeight="1" x14ac:dyDescent="0.25">
      <c r="A11" s="414" t="s">
        <v>311</v>
      </c>
      <c r="B11" s="414"/>
      <c r="C11" s="415"/>
      <c r="D11" s="343">
        <v>2783</v>
      </c>
      <c r="E11" s="448">
        <v>1197</v>
      </c>
      <c r="F11" s="345">
        <v>37</v>
      </c>
      <c r="G11" s="345">
        <v>212</v>
      </c>
      <c r="H11" s="346">
        <v>203</v>
      </c>
      <c r="I11" s="423">
        <v>2450</v>
      </c>
      <c r="V11"/>
      <c r="W11"/>
    </row>
    <row r="12" spans="1:23" ht="14.4" customHeight="1" x14ac:dyDescent="0.25">
      <c r="A12" s="1398" t="s">
        <v>335</v>
      </c>
      <c r="B12" s="1398"/>
      <c r="C12" s="1399"/>
      <c r="D12" s="344">
        <v>412</v>
      </c>
      <c r="E12" s="449">
        <v>112</v>
      </c>
      <c r="F12" s="349">
        <v>5</v>
      </c>
      <c r="G12" s="349">
        <v>30</v>
      </c>
      <c r="H12" s="350">
        <v>44</v>
      </c>
      <c r="I12" s="423">
        <v>314</v>
      </c>
      <c r="V12"/>
      <c r="W12"/>
    </row>
    <row r="13" spans="1:23" ht="15" customHeight="1" x14ac:dyDescent="0.25">
      <c r="A13" s="417" t="s">
        <v>331</v>
      </c>
      <c r="B13" s="418"/>
      <c r="C13" s="419"/>
      <c r="D13" s="344">
        <v>529</v>
      </c>
      <c r="E13" s="449">
        <v>21</v>
      </c>
      <c r="F13" s="349">
        <v>2</v>
      </c>
      <c r="G13" s="349">
        <v>107</v>
      </c>
      <c r="H13" s="350">
        <v>38</v>
      </c>
      <c r="I13" s="423">
        <v>290</v>
      </c>
      <c r="V13"/>
      <c r="W13"/>
    </row>
    <row r="14" spans="1:23" ht="15" customHeight="1" x14ac:dyDescent="0.25">
      <c r="A14" s="414" t="s">
        <v>268</v>
      </c>
      <c r="B14" s="420"/>
      <c r="C14" s="421"/>
      <c r="D14" s="344">
        <v>899</v>
      </c>
      <c r="E14" s="449">
        <v>0</v>
      </c>
      <c r="F14" s="349">
        <v>763</v>
      </c>
      <c r="G14" s="349">
        <v>0</v>
      </c>
      <c r="H14" s="350">
        <v>0</v>
      </c>
      <c r="I14" s="423">
        <v>780</v>
      </c>
      <c r="V14"/>
      <c r="W14"/>
    </row>
    <row r="15" spans="1:23" ht="15" customHeight="1" x14ac:dyDescent="0.3">
      <c r="A15" s="414" t="s">
        <v>332</v>
      </c>
      <c r="B15" s="418"/>
      <c r="C15" s="421"/>
      <c r="D15" s="344">
        <v>44</v>
      </c>
      <c r="E15" s="449">
        <v>9</v>
      </c>
      <c r="F15" s="349">
        <v>0</v>
      </c>
      <c r="G15" s="349">
        <v>3</v>
      </c>
      <c r="H15" s="350">
        <v>6</v>
      </c>
      <c r="I15" s="423">
        <v>39</v>
      </c>
      <c r="V15"/>
      <c r="W15"/>
    </row>
    <row r="16" spans="1:23" ht="15" customHeight="1" x14ac:dyDescent="0.25">
      <c r="A16" s="414" t="s">
        <v>269</v>
      </c>
      <c r="B16" s="420"/>
      <c r="C16" s="421"/>
      <c r="D16" s="344">
        <v>6</v>
      </c>
      <c r="E16" s="534">
        <v>1</v>
      </c>
      <c r="F16" s="349">
        <v>0</v>
      </c>
      <c r="G16" s="349">
        <v>0</v>
      </c>
      <c r="H16" s="350">
        <v>0</v>
      </c>
      <c r="I16" s="423">
        <v>2</v>
      </c>
      <c r="V16"/>
      <c r="W16"/>
    </row>
    <row r="17" spans="1:23" ht="15" customHeight="1" x14ac:dyDescent="0.25">
      <c r="A17" s="422" t="s">
        <v>246</v>
      </c>
      <c r="B17" s="418"/>
      <c r="C17" s="421"/>
      <c r="D17" s="344">
        <v>406</v>
      </c>
      <c r="E17" s="449">
        <v>27</v>
      </c>
      <c r="F17" s="349">
        <v>4</v>
      </c>
      <c r="G17" s="349">
        <v>40</v>
      </c>
      <c r="H17" s="350">
        <v>25</v>
      </c>
      <c r="I17" s="423">
        <v>245</v>
      </c>
      <c r="V17"/>
      <c r="W17"/>
    </row>
    <row r="18" spans="1:23" ht="15" customHeight="1" x14ac:dyDescent="0.3">
      <c r="A18" s="439" t="s">
        <v>330</v>
      </c>
      <c r="B18" s="418"/>
      <c r="C18" s="421"/>
      <c r="D18" s="344">
        <v>575</v>
      </c>
      <c r="E18" s="449">
        <v>9</v>
      </c>
      <c r="F18" s="349">
        <v>16</v>
      </c>
      <c r="G18" s="349">
        <v>36</v>
      </c>
      <c r="H18" s="350">
        <v>129</v>
      </c>
      <c r="I18" s="423">
        <v>445</v>
      </c>
      <c r="V18"/>
      <c r="W18"/>
    </row>
    <row r="19" spans="1:23" x14ac:dyDescent="0.3">
      <c r="A19" s="1398" t="s">
        <v>324</v>
      </c>
      <c r="B19" s="1398"/>
      <c r="C19" s="1399"/>
      <c r="D19" s="344">
        <v>5191</v>
      </c>
      <c r="E19" s="449">
        <v>1398</v>
      </c>
      <c r="F19" s="349">
        <v>491</v>
      </c>
      <c r="G19" s="349">
        <v>370</v>
      </c>
      <c r="H19" s="350">
        <v>198</v>
      </c>
      <c r="I19" s="532">
        <v>3743</v>
      </c>
      <c r="V19"/>
      <c r="W19"/>
    </row>
    <row r="20" spans="1:23" ht="26.25" customHeight="1" x14ac:dyDescent="0.3">
      <c r="A20" s="1406" t="s">
        <v>274</v>
      </c>
      <c r="B20" s="1406"/>
      <c r="C20" s="1407"/>
      <c r="D20" s="343">
        <v>935</v>
      </c>
      <c r="E20" s="449">
        <v>10</v>
      </c>
      <c r="F20" s="345">
        <v>6</v>
      </c>
      <c r="G20" s="345">
        <v>13</v>
      </c>
      <c r="H20" s="346">
        <v>17</v>
      </c>
      <c r="I20" s="423">
        <v>949</v>
      </c>
      <c r="M20" s="16"/>
      <c r="V20"/>
      <c r="W20"/>
    </row>
    <row r="21" spans="1:23" ht="3.75" customHeight="1" x14ac:dyDescent="0.25">
      <c r="A21" s="445"/>
      <c r="B21" s="446"/>
      <c r="C21" s="446"/>
      <c r="D21" s="444"/>
      <c r="E21" s="386"/>
      <c r="F21" s="386"/>
      <c r="G21" s="386"/>
      <c r="H21" s="386"/>
      <c r="I21" s="444"/>
      <c r="V21"/>
      <c r="W21"/>
    </row>
    <row r="22" spans="1:23" ht="27.75" customHeight="1" x14ac:dyDescent="0.25">
      <c r="A22" s="1392" t="s">
        <v>275</v>
      </c>
      <c r="B22" s="1392"/>
      <c r="C22" s="1393"/>
      <c r="D22" s="533">
        <v>4</v>
      </c>
      <c r="E22" s="534">
        <v>0</v>
      </c>
      <c r="F22" s="528">
        <v>0</v>
      </c>
      <c r="G22" s="528">
        <v>0</v>
      </c>
      <c r="H22" s="529">
        <v>0</v>
      </c>
      <c r="I22" s="424">
        <v>3</v>
      </c>
      <c r="M22" s="16"/>
      <c r="V22"/>
      <c r="W22"/>
    </row>
    <row r="23" spans="1:23" ht="15" x14ac:dyDescent="0.25">
      <c r="A23" s="1394" t="s">
        <v>30</v>
      </c>
      <c r="B23" s="1394"/>
      <c r="C23" s="1395"/>
      <c r="D23" s="513">
        <f>SUM(D10:D22)</f>
        <v>14355</v>
      </c>
      <c r="E23" s="290">
        <f t="shared" ref="E23:G23" si="0">SUM(E10:E22)</f>
        <v>3426</v>
      </c>
      <c r="F23" s="291">
        <f t="shared" si="0"/>
        <v>1392</v>
      </c>
      <c r="G23" s="291">
        <f t="shared" si="0"/>
        <v>1090</v>
      </c>
      <c r="H23" s="425">
        <f>SUM(H10:H22)</f>
        <v>847</v>
      </c>
      <c r="I23" s="290">
        <f>SUM(I10:I22)</f>
        <v>11130</v>
      </c>
      <c r="M23" s="16"/>
      <c r="V23"/>
      <c r="W23"/>
    </row>
    <row r="24" spans="1:23" ht="4.5" customHeight="1" x14ac:dyDescent="0.3">
      <c r="A24" s="26"/>
      <c r="B24" s="21"/>
      <c r="C24" s="21"/>
      <c r="D24" s="21"/>
      <c r="E24" s="21"/>
      <c r="F24" s="21"/>
      <c r="G24" s="21"/>
      <c r="H24" s="21"/>
      <c r="I24" s="21"/>
      <c r="M24" s="17"/>
    </row>
    <row r="25" spans="1:23" ht="27" customHeight="1" x14ac:dyDescent="0.3">
      <c r="A25" s="1352" t="s">
        <v>360</v>
      </c>
      <c r="B25" s="1352"/>
      <c r="C25" s="1352"/>
      <c r="D25" s="1352"/>
      <c r="E25" s="1352"/>
      <c r="F25" s="1352"/>
      <c r="G25" s="1352"/>
      <c r="H25" s="1352"/>
      <c r="I25" s="1352"/>
      <c r="J25" s="1050"/>
      <c r="K25" s="1050"/>
      <c r="L25" s="1050"/>
      <c r="M25" s="1050"/>
      <c r="N25" s="1050"/>
      <c r="O25" s="1050"/>
      <c r="P25" s="1050"/>
      <c r="Q25" s="1050"/>
      <c r="R25"/>
      <c r="S25"/>
      <c r="T25"/>
      <c r="U25"/>
      <c r="V25"/>
      <c r="W25"/>
    </row>
    <row r="26" spans="1:23" ht="27" customHeight="1" x14ac:dyDescent="0.3">
      <c r="A26" s="1390" t="s">
        <v>10</v>
      </c>
      <c r="B26" s="1390"/>
      <c r="C26" s="1390"/>
      <c r="D26" s="1390"/>
      <c r="E26" s="1390"/>
      <c r="F26" s="1390"/>
      <c r="G26" s="1390"/>
      <c r="H26" s="1390"/>
      <c r="I26" s="1390"/>
      <c r="N26"/>
      <c r="O26"/>
      <c r="P26"/>
      <c r="Q26"/>
      <c r="R26"/>
      <c r="S26"/>
      <c r="T26"/>
      <c r="U26"/>
      <c r="V26"/>
      <c r="W26"/>
    </row>
    <row r="27" spans="1:23" ht="27" customHeight="1" x14ac:dyDescent="0.25">
      <c r="A27" s="1390" t="s">
        <v>10</v>
      </c>
      <c r="B27" s="1390"/>
      <c r="C27" s="1390"/>
      <c r="D27" s="1390"/>
      <c r="E27" s="1390"/>
      <c r="F27" s="1390"/>
      <c r="G27" s="1390"/>
      <c r="H27" s="1390"/>
      <c r="I27" s="1390"/>
      <c r="N27"/>
      <c r="O27"/>
      <c r="P27"/>
      <c r="Q27"/>
      <c r="R27"/>
      <c r="S27"/>
      <c r="T27"/>
      <c r="U27"/>
      <c r="V27"/>
      <c r="W27"/>
    </row>
    <row r="28" spans="1:23" ht="27" customHeight="1" x14ac:dyDescent="0.3">
      <c r="A28" s="1391"/>
      <c r="B28" s="1391"/>
      <c r="C28" s="1391"/>
      <c r="D28" s="1391"/>
      <c r="E28" s="1391"/>
      <c r="F28" s="1391"/>
      <c r="G28" s="1391"/>
      <c r="H28" s="1391"/>
      <c r="I28" s="1391"/>
      <c r="N28"/>
      <c r="O28"/>
      <c r="P28"/>
      <c r="Q28"/>
      <c r="R28"/>
      <c r="S28"/>
      <c r="T28"/>
      <c r="U28"/>
      <c r="V28"/>
      <c r="W28"/>
    </row>
    <row r="29" spans="1:23" x14ac:dyDescent="0.3">
      <c r="A29" s="4"/>
      <c r="B29" s="4"/>
      <c r="C29" s="4"/>
      <c r="D29" s="4"/>
      <c r="E29" s="4"/>
      <c r="F29" s="4"/>
      <c r="G29" s="4"/>
      <c r="H29" s="4"/>
      <c r="I29" s="4"/>
      <c r="N29"/>
      <c r="O29"/>
      <c r="P29"/>
      <c r="Q29"/>
      <c r="R29"/>
      <c r="S29"/>
      <c r="T29"/>
      <c r="U29"/>
      <c r="V29"/>
      <c r="W29"/>
    </row>
    <row r="30" spans="1:23" x14ac:dyDescent="0.3">
      <c r="N30"/>
      <c r="O30"/>
      <c r="P30"/>
      <c r="Q30"/>
      <c r="R30"/>
      <c r="S30"/>
      <c r="T30"/>
      <c r="U30"/>
      <c r="V30"/>
      <c r="W30"/>
    </row>
    <row r="31" spans="1:23" x14ac:dyDescent="0.3">
      <c r="N31"/>
      <c r="O31"/>
      <c r="P31"/>
      <c r="Q31"/>
      <c r="R31"/>
      <c r="S31"/>
      <c r="T31"/>
      <c r="U31"/>
      <c r="V31"/>
      <c r="W31"/>
    </row>
    <row r="32" spans="1:23" x14ac:dyDescent="0.3">
      <c r="N32"/>
      <c r="O32"/>
      <c r="P32"/>
      <c r="Q32"/>
      <c r="R32"/>
      <c r="S32"/>
      <c r="T32"/>
      <c r="U32"/>
      <c r="V32"/>
      <c r="W32"/>
    </row>
    <row r="33" spans="14:23" ht="11.25" customHeight="1" x14ac:dyDescent="0.3">
      <c r="N33"/>
      <c r="O33"/>
      <c r="P33"/>
      <c r="Q33"/>
      <c r="R33"/>
      <c r="S33"/>
      <c r="T33"/>
      <c r="U33"/>
      <c r="V33"/>
      <c r="W33"/>
    </row>
    <row r="34" spans="14:23" ht="11.25" customHeight="1" x14ac:dyDescent="0.3">
      <c r="N34"/>
      <c r="O34"/>
      <c r="P34"/>
      <c r="Q34"/>
      <c r="R34"/>
      <c r="S34"/>
      <c r="T34"/>
      <c r="U34"/>
      <c r="V34"/>
      <c r="W34"/>
    </row>
    <row r="35" spans="14:23" ht="3.75" customHeight="1" x14ac:dyDescent="0.3">
      <c r="N35"/>
      <c r="O35"/>
      <c r="P35"/>
      <c r="Q35"/>
      <c r="R35"/>
      <c r="S35"/>
      <c r="T35"/>
      <c r="U35"/>
      <c r="V35"/>
      <c r="W35"/>
    </row>
    <row r="36" spans="14:23" ht="13.5" customHeight="1" x14ac:dyDescent="0.3">
      <c r="N36"/>
      <c r="O36"/>
      <c r="P36"/>
      <c r="Q36"/>
      <c r="R36"/>
      <c r="S36"/>
      <c r="T36"/>
      <c r="U36"/>
      <c r="V36"/>
      <c r="W36"/>
    </row>
    <row r="37" spans="14:23" ht="21.75" customHeight="1" x14ac:dyDescent="0.3">
      <c r="N37"/>
      <c r="O37"/>
      <c r="P37"/>
      <c r="Q37"/>
      <c r="R37"/>
      <c r="S37"/>
      <c r="T37"/>
      <c r="U37"/>
      <c r="V37"/>
      <c r="W37"/>
    </row>
    <row r="38" spans="14:23" x14ac:dyDescent="0.3">
      <c r="N38"/>
      <c r="O38"/>
      <c r="P38"/>
      <c r="Q38"/>
      <c r="R38"/>
      <c r="S38"/>
      <c r="T38"/>
      <c r="U38"/>
      <c r="V38"/>
      <c r="W38"/>
    </row>
    <row r="39" spans="14:23" x14ac:dyDescent="0.3">
      <c r="N39"/>
      <c r="O39"/>
      <c r="P39"/>
      <c r="Q39"/>
      <c r="R39"/>
      <c r="S39"/>
      <c r="T39"/>
      <c r="U39"/>
      <c r="V39"/>
      <c r="W39"/>
    </row>
    <row r="40" spans="14:23" x14ac:dyDescent="0.3">
      <c r="N40"/>
      <c r="O40"/>
      <c r="P40"/>
      <c r="Q40"/>
      <c r="R40"/>
      <c r="S40"/>
      <c r="T40"/>
      <c r="U40"/>
      <c r="V40"/>
      <c r="W40"/>
    </row>
    <row r="41" spans="14:23" x14ac:dyDescent="0.3">
      <c r="N41"/>
      <c r="O41"/>
      <c r="P41"/>
      <c r="Q41"/>
      <c r="R41"/>
      <c r="S41"/>
      <c r="T41"/>
      <c r="U41"/>
      <c r="V41"/>
      <c r="W41"/>
    </row>
    <row r="42" spans="14:23" ht="15" customHeight="1" x14ac:dyDescent="0.3">
      <c r="N42"/>
      <c r="O42"/>
      <c r="P42"/>
      <c r="Q42"/>
      <c r="R42"/>
      <c r="S42"/>
      <c r="T42"/>
      <c r="U42"/>
      <c r="V42"/>
      <c r="W42"/>
    </row>
    <row r="43" spans="14:23" x14ac:dyDescent="0.3">
      <c r="N43"/>
      <c r="O43"/>
      <c r="P43"/>
      <c r="Q43"/>
      <c r="R43"/>
      <c r="S43"/>
      <c r="T43"/>
      <c r="U43"/>
      <c r="V43"/>
      <c r="W43"/>
    </row>
    <row r="44" spans="14:23" x14ac:dyDescent="0.3">
      <c r="N44"/>
      <c r="O44"/>
      <c r="P44"/>
      <c r="Q44"/>
      <c r="R44"/>
      <c r="S44"/>
      <c r="T44"/>
      <c r="U44"/>
      <c r="V44"/>
      <c r="W44"/>
    </row>
    <row r="45" spans="14:23" x14ac:dyDescent="0.3">
      <c r="N45"/>
      <c r="O45"/>
      <c r="P45"/>
      <c r="Q45"/>
      <c r="R45"/>
      <c r="S45"/>
      <c r="T45"/>
      <c r="U45"/>
      <c r="V45"/>
      <c r="W45"/>
    </row>
    <row r="46" spans="14:23" x14ac:dyDescent="0.3">
      <c r="N46"/>
      <c r="O46"/>
      <c r="P46"/>
      <c r="Q46"/>
      <c r="R46"/>
      <c r="S46"/>
      <c r="T46"/>
      <c r="U46"/>
      <c r="V46"/>
      <c r="W46"/>
    </row>
    <row r="47" spans="14:23" x14ac:dyDescent="0.3">
      <c r="N47"/>
      <c r="O47"/>
      <c r="P47"/>
      <c r="Q47"/>
      <c r="R47"/>
      <c r="S47"/>
      <c r="T47"/>
      <c r="U47"/>
      <c r="V47"/>
      <c r="W47"/>
    </row>
    <row r="48" spans="14:23" s="16" customFormat="1" x14ac:dyDescent="0.3"/>
    <row r="49" s="16" customFormat="1" x14ac:dyDescent="0.3"/>
    <row r="50" s="16" customFormat="1" x14ac:dyDescent="0.3"/>
    <row r="51" s="16" customFormat="1" x14ac:dyDescent="0.3"/>
    <row r="52" s="16" customFormat="1" x14ac:dyDescent="0.3"/>
    <row r="53" s="16" customFormat="1" x14ac:dyDescent="0.3"/>
    <row r="54" s="16" customFormat="1" x14ac:dyDescent="0.3"/>
    <row r="55" s="16" customFormat="1" x14ac:dyDescent="0.3"/>
    <row r="56" s="16" customFormat="1" x14ac:dyDescent="0.3"/>
    <row r="57" s="16" customFormat="1" x14ac:dyDescent="0.3"/>
    <row r="58" s="16" customFormat="1" x14ac:dyDescent="0.3"/>
    <row r="59" s="16" customFormat="1" x14ac:dyDescent="0.3"/>
    <row r="60" s="16" customFormat="1" x14ac:dyDescent="0.3"/>
    <row r="61" s="16" customFormat="1" x14ac:dyDescent="0.3"/>
    <row r="62" s="16" customFormat="1" x14ac:dyDescent="0.3"/>
    <row r="63" s="16" customFormat="1" x14ac:dyDescent="0.3"/>
    <row r="64"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row r="131" s="16" customFormat="1" x14ac:dyDescent="0.3"/>
    <row r="132" s="16" customFormat="1" x14ac:dyDescent="0.3"/>
    <row r="133" s="16" customFormat="1" x14ac:dyDescent="0.3"/>
    <row r="134" s="16" customFormat="1" x14ac:dyDescent="0.3"/>
    <row r="135" s="16" customFormat="1" x14ac:dyDescent="0.3"/>
    <row r="136" s="16" customFormat="1" x14ac:dyDescent="0.3"/>
    <row r="137" s="16" customFormat="1" x14ac:dyDescent="0.3"/>
    <row r="138" s="16" customFormat="1" x14ac:dyDescent="0.3"/>
    <row r="139" s="16" customFormat="1" x14ac:dyDescent="0.3"/>
    <row r="140" s="16" customFormat="1" x14ac:dyDescent="0.3"/>
    <row r="141" s="16" customFormat="1" x14ac:dyDescent="0.3"/>
    <row r="142" s="16" customFormat="1" x14ac:dyDescent="0.3"/>
    <row r="143" s="16" customFormat="1" x14ac:dyDescent="0.3"/>
    <row r="144" s="16" customFormat="1" x14ac:dyDescent="0.3"/>
    <row r="145" s="16" customFormat="1" x14ac:dyDescent="0.3"/>
    <row r="146" s="16" customFormat="1" x14ac:dyDescent="0.3"/>
    <row r="147" s="16" customFormat="1" x14ac:dyDescent="0.3"/>
    <row r="148" s="16" customFormat="1" x14ac:dyDescent="0.3"/>
    <row r="149" s="16" customFormat="1" x14ac:dyDescent="0.3"/>
    <row r="150" s="16" customFormat="1" x14ac:dyDescent="0.3"/>
    <row r="151" s="16" customFormat="1" x14ac:dyDescent="0.3"/>
    <row r="152" s="16" customFormat="1" x14ac:dyDescent="0.3"/>
    <row r="153" s="16" customFormat="1" x14ac:dyDescent="0.3"/>
    <row r="154" s="16" customFormat="1" x14ac:dyDescent="0.3"/>
    <row r="155" s="16" customFormat="1" x14ac:dyDescent="0.3"/>
    <row r="156" s="16" customFormat="1" x14ac:dyDescent="0.3"/>
    <row r="157" s="16" customFormat="1" x14ac:dyDescent="0.3"/>
    <row r="158" s="16" customFormat="1" x14ac:dyDescent="0.3"/>
    <row r="159" s="16" customFormat="1" x14ac:dyDescent="0.3"/>
    <row r="160" s="16" customFormat="1" x14ac:dyDescent="0.3"/>
    <row r="161" s="16" customFormat="1" x14ac:dyDescent="0.3"/>
    <row r="162" s="16" customFormat="1" x14ac:dyDescent="0.3"/>
    <row r="163" s="16" customFormat="1" x14ac:dyDescent="0.3"/>
    <row r="164" s="16" customFormat="1" x14ac:dyDescent="0.3"/>
    <row r="165" s="16" customFormat="1" x14ac:dyDescent="0.3"/>
    <row r="166" s="16" customFormat="1" x14ac:dyDescent="0.3"/>
    <row r="167" s="16" customFormat="1" x14ac:dyDescent="0.3"/>
    <row r="168" s="16" customFormat="1" x14ac:dyDescent="0.3"/>
    <row r="169" s="16" customFormat="1" x14ac:dyDescent="0.3"/>
    <row r="170" s="16" customFormat="1" x14ac:dyDescent="0.3"/>
    <row r="171" s="16" customFormat="1" x14ac:dyDescent="0.3"/>
    <row r="172" s="16" customFormat="1" x14ac:dyDescent="0.3"/>
    <row r="173" s="16" customFormat="1" x14ac:dyDescent="0.3"/>
    <row r="174" s="16" customFormat="1" x14ac:dyDescent="0.3"/>
    <row r="175" s="16" customFormat="1" x14ac:dyDescent="0.3"/>
    <row r="176" s="16" customFormat="1" x14ac:dyDescent="0.3"/>
    <row r="177" s="16" customFormat="1" x14ac:dyDescent="0.3"/>
    <row r="178" s="16" customFormat="1" x14ac:dyDescent="0.3"/>
    <row r="179" s="16" customFormat="1" x14ac:dyDescent="0.3"/>
    <row r="180" s="16" customFormat="1" x14ac:dyDescent="0.3"/>
    <row r="181" s="16" customFormat="1" x14ac:dyDescent="0.3"/>
    <row r="182" s="16" customFormat="1" x14ac:dyDescent="0.3"/>
    <row r="183" s="16" customFormat="1" x14ac:dyDescent="0.3"/>
    <row r="184" s="16" customFormat="1" x14ac:dyDescent="0.3"/>
    <row r="185" s="16" customFormat="1" x14ac:dyDescent="0.3"/>
    <row r="186" s="16" customFormat="1" x14ac:dyDescent="0.3"/>
    <row r="187" s="16" customFormat="1" x14ac:dyDescent="0.3"/>
    <row r="188" s="16" customFormat="1" x14ac:dyDescent="0.3"/>
    <row r="189" s="16" customFormat="1" x14ac:dyDescent="0.3"/>
    <row r="190" s="16" customFormat="1" x14ac:dyDescent="0.3"/>
    <row r="191" s="16" customFormat="1" x14ac:dyDescent="0.3"/>
    <row r="192" s="16" customFormat="1" x14ac:dyDescent="0.3"/>
    <row r="193" s="16" customFormat="1" x14ac:dyDescent="0.3"/>
    <row r="194" s="16" customFormat="1" x14ac:dyDescent="0.3"/>
    <row r="195" s="16" customFormat="1" x14ac:dyDescent="0.3"/>
    <row r="196" s="16" customFormat="1" x14ac:dyDescent="0.3"/>
    <row r="197" s="16" customFormat="1" x14ac:dyDescent="0.3"/>
    <row r="198" s="16" customFormat="1" x14ac:dyDescent="0.3"/>
    <row r="199" s="16" customFormat="1" x14ac:dyDescent="0.3"/>
    <row r="200" s="16" customFormat="1" x14ac:dyDescent="0.3"/>
    <row r="201" s="16" customFormat="1" x14ac:dyDescent="0.3"/>
    <row r="202" s="16" customFormat="1" x14ac:dyDescent="0.3"/>
    <row r="203" s="16" customFormat="1" x14ac:dyDescent="0.3"/>
    <row r="204" s="16" customFormat="1" x14ac:dyDescent="0.3"/>
    <row r="205" s="16" customFormat="1" x14ac:dyDescent="0.3"/>
    <row r="206" s="16" customFormat="1" x14ac:dyDescent="0.3"/>
    <row r="207" s="16" customFormat="1" x14ac:dyDescent="0.3"/>
    <row r="208" s="16" customFormat="1" x14ac:dyDescent="0.3"/>
    <row r="209" s="16" customFormat="1" x14ac:dyDescent="0.3"/>
    <row r="210" s="16" customFormat="1" x14ac:dyDescent="0.3"/>
    <row r="211" s="16" customFormat="1" x14ac:dyDescent="0.3"/>
    <row r="212" s="16" customFormat="1" x14ac:dyDescent="0.3"/>
    <row r="213" s="16" customFormat="1" x14ac:dyDescent="0.3"/>
    <row r="214" s="16" customFormat="1" x14ac:dyDescent="0.3"/>
    <row r="215" s="16" customFormat="1" x14ac:dyDescent="0.3"/>
    <row r="216" s="16" customFormat="1" x14ac:dyDescent="0.3"/>
    <row r="217" s="16" customFormat="1" x14ac:dyDescent="0.3"/>
    <row r="218" s="16" customFormat="1" x14ac:dyDescent="0.3"/>
    <row r="219" s="16" customFormat="1" x14ac:dyDescent="0.3"/>
    <row r="220" s="16" customFormat="1" x14ac:dyDescent="0.3"/>
    <row r="221" s="16" customFormat="1" x14ac:dyDescent="0.3"/>
    <row r="222" s="16" customFormat="1" x14ac:dyDescent="0.3"/>
    <row r="223" s="16" customFormat="1" x14ac:dyDescent="0.3"/>
    <row r="224" s="16" customFormat="1" x14ac:dyDescent="0.3"/>
    <row r="225" s="16" customFormat="1" x14ac:dyDescent="0.3"/>
    <row r="226" s="16" customFormat="1" x14ac:dyDescent="0.3"/>
    <row r="227" s="16" customFormat="1" x14ac:dyDescent="0.3"/>
    <row r="228" s="16" customFormat="1" x14ac:dyDescent="0.3"/>
    <row r="229" s="16" customFormat="1" x14ac:dyDescent="0.3"/>
    <row r="230" s="16" customFormat="1" x14ac:dyDescent="0.3"/>
    <row r="231" s="16" customFormat="1" x14ac:dyDescent="0.3"/>
    <row r="232" s="16" customFormat="1" x14ac:dyDescent="0.3"/>
    <row r="233" s="16" customFormat="1" x14ac:dyDescent="0.3"/>
    <row r="234" s="16" customFormat="1" x14ac:dyDescent="0.3"/>
    <row r="235" s="16" customFormat="1" x14ac:dyDescent="0.3"/>
    <row r="236" s="16" customFormat="1" x14ac:dyDescent="0.3"/>
    <row r="237" s="16" customFormat="1" x14ac:dyDescent="0.3"/>
    <row r="238" s="16" customFormat="1" x14ac:dyDescent="0.3"/>
    <row r="239" s="16" customFormat="1" x14ac:dyDescent="0.3"/>
    <row r="240" s="16" customFormat="1" x14ac:dyDescent="0.3"/>
    <row r="241" s="16" customFormat="1" x14ac:dyDescent="0.3"/>
  </sheetData>
  <mergeCells count="15">
    <mergeCell ref="A5:I6"/>
    <mergeCell ref="A8:C8"/>
    <mergeCell ref="D8:D9"/>
    <mergeCell ref="E8:H8"/>
    <mergeCell ref="I8:I9"/>
    <mergeCell ref="A9:C9"/>
    <mergeCell ref="A26:I26"/>
    <mergeCell ref="A27:I27"/>
    <mergeCell ref="A28:I28"/>
    <mergeCell ref="A12:C12"/>
    <mergeCell ref="A19:C19"/>
    <mergeCell ref="A22:C22"/>
    <mergeCell ref="A20:C20"/>
    <mergeCell ref="A23:C23"/>
    <mergeCell ref="A25:I25"/>
  </mergeCells>
  <printOptions verticalCentered="1"/>
  <pageMargins left="0.70866141732283472" right="0.39370078740157483" top="0.59055118110236227" bottom="0.59055118110236227" header="0.31496062992125984" footer="0"/>
  <pageSetup paperSize="9" orientation="landscape" r:id="rId1"/>
  <headerFooter>
    <oddFooter>&amp;LMånedstallene er foreløbige.&amp;RSide 23&amp;CTal på udlændingeområdet pr. 30.09.2019</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7"/>
  <dimension ref="A1:AE239"/>
  <sheetViews>
    <sheetView showGridLines="0" showWhiteSpace="0" view="pageLayout" topLeftCell="A3" zoomScaleNormal="100" workbookViewId="0">
      <selection activeCell="T30" sqref="T30"/>
    </sheetView>
  </sheetViews>
  <sheetFormatPr defaultRowHeight="14.4" x14ac:dyDescent="0.3"/>
  <cols>
    <col min="1" max="1" width="19.5546875" customWidth="1"/>
    <col min="2" max="2" width="7.33203125" customWidth="1"/>
    <col min="3" max="3" width="9.109375" customWidth="1"/>
    <col min="4" max="4" width="11.109375" customWidth="1"/>
    <col min="5" max="16" width="6.109375" customWidth="1"/>
    <col min="17" max="17" width="11.109375" customWidth="1"/>
    <col min="18" max="18" width="10.44140625" customWidth="1"/>
    <col min="19" max="19" width="6.88671875" customWidth="1"/>
    <col min="20" max="20" width="11.6640625" customWidth="1"/>
    <col min="21" max="21" width="13.5546875" style="16" customWidth="1"/>
    <col min="22" max="30" width="9.109375" style="16"/>
  </cols>
  <sheetData>
    <row r="1" spans="1:31" ht="15" customHeight="1" x14ac:dyDescent="0.25">
      <c r="A1" s="16"/>
      <c r="B1" s="16"/>
      <c r="C1" s="16"/>
      <c r="D1" s="16"/>
      <c r="E1" s="16"/>
      <c r="F1" s="16"/>
      <c r="G1" s="16"/>
      <c r="H1" s="16"/>
      <c r="I1" s="16"/>
      <c r="J1" s="16"/>
      <c r="K1" s="16"/>
      <c r="L1" s="16"/>
      <c r="M1" s="16"/>
      <c r="N1" s="16"/>
      <c r="O1" s="16"/>
      <c r="P1" s="16"/>
      <c r="Q1" s="16"/>
      <c r="R1" s="16"/>
      <c r="S1" s="16"/>
      <c r="T1" s="16"/>
    </row>
    <row r="2" spans="1:31" ht="15" customHeight="1" x14ac:dyDescent="0.25">
      <c r="A2" s="16"/>
      <c r="B2" s="16"/>
      <c r="C2" s="16"/>
      <c r="D2" s="16"/>
      <c r="E2" s="16"/>
      <c r="F2" s="16"/>
      <c r="G2" s="16"/>
      <c r="H2" s="16"/>
      <c r="I2" s="16"/>
      <c r="J2" s="16"/>
      <c r="K2" s="16"/>
      <c r="L2" s="16"/>
      <c r="M2" s="16"/>
      <c r="N2" s="16"/>
      <c r="O2" s="16"/>
      <c r="P2" s="16"/>
      <c r="Q2" s="16"/>
      <c r="R2" s="16"/>
      <c r="S2" s="16"/>
      <c r="T2" s="16"/>
    </row>
    <row r="3" spans="1:31" ht="15" customHeight="1" x14ac:dyDescent="0.25">
      <c r="A3" s="16"/>
      <c r="B3" s="16"/>
      <c r="C3" s="16"/>
      <c r="D3" s="16"/>
      <c r="E3" s="16"/>
      <c r="F3" s="16"/>
      <c r="G3" s="16"/>
      <c r="H3" s="16"/>
      <c r="I3" s="16"/>
      <c r="J3" s="16"/>
      <c r="K3" s="16"/>
      <c r="L3" s="16"/>
      <c r="M3" s="16"/>
      <c r="N3" s="16"/>
      <c r="O3" s="16"/>
      <c r="P3" s="16"/>
      <c r="Q3" s="16"/>
      <c r="R3" s="16"/>
      <c r="S3" s="16"/>
      <c r="T3" s="16"/>
    </row>
    <row r="4" spans="1:31" ht="15" customHeight="1" x14ac:dyDescent="0.25">
      <c r="A4" s="16"/>
      <c r="B4" s="16"/>
      <c r="C4" s="16"/>
      <c r="D4" s="16"/>
      <c r="E4" s="16"/>
      <c r="F4" s="16"/>
      <c r="G4" s="16"/>
      <c r="H4" s="16"/>
      <c r="I4" s="16"/>
      <c r="J4" s="16"/>
      <c r="K4" s="16"/>
      <c r="L4" s="16"/>
      <c r="M4" s="16"/>
      <c r="N4" s="16"/>
      <c r="O4" s="16"/>
      <c r="P4" s="16"/>
      <c r="Q4" s="16"/>
      <c r="R4" s="16"/>
      <c r="S4" s="16"/>
      <c r="T4" s="16"/>
    </row>
    <row r="5" spans="1:31" ht="11.25" customHeight="1" x14ac:dyDescent="0.3">
      <c r="A5" s="1417" t="s">
        <v>312</v>
      </c>
      <c r="B5" s="1417"/>
      <c r="C5" s="1417"/>
      <c r="D5" s="1417"/>
      <c r="E5" s="1417"/>
      <c r="F5" s="1417"/>
      <c r="G5" s="1417"/>
      <c r="H5" s="1417"/>
      <c r="I5" s="1417"/>
      <c r="J5" s="1417"/>
      <c r="K5" s="1417"/>
      <c r="L5" s="1417"/>
      <c r="M5" s="1417"/>
      <c r="N5" s="1417"/>
      <c r="O5" s="1417"/>
      <c r="P5" s="1417"/>
      <c r="Q5" s="1417"/>
      <c r="R5" s="114"/>
      <c r="S5" s="114"/>
      <c r="T5" s="114"/>
      <c r="U5" s="114"/>
    </row>
    <row r="6" spans="1:31" ht="24.75" customHeight="1" x14ac:dyDescent="0.3">
      <c r="A6" s="1418"/>
      <c r="B6" s="1418"/>
      <c r="C6" s="1418"/>
      <c r="D6" s="1418"/>
      <c r="E6" s="1418"/>
      <c r="F6" s="1418"/>
      <c r="G6" s="1418"/>
      <c r="H6" s="1418"/>
      <c r="I6" s="1418"/>
      <c r="J6" s="1418"/>
      <c r="K6" s="1418"/>
      <c r="L6" s="1418"/>
      <c r="M6" s="1418"/>
      <c r="N6" s="1418"/>
      <c r="O6" s="1418"/>
      <c r="P6" s="1418"/>
      <c r="Q6" s="1418"/>
      <c r="R6" s="114"/>
      <c r="S6" s="114"/>
      <c r="T6" s="114"/>
      <c r="U6" s="114"/>
    </row>
    <row r="7" spans="1:31" ht="4.5" customHeight="1" x14ac:dyDescent="0.25">
      <c r="A7" s="33"/>
      <c r="B7" s="33"/>
      <c r="C7" s="19"/>
      <c r="D7" s="19"/>
      <c r="E7" s="19"/>
      <c r="F7" s="19"/>
      <c r="G7" s="19"/>
      <c r="H7" s="19"/>
      <c r="I7" s="19"/>
      <c r="J7" s="19"/>
      <c r="K7" s="19"/>
      <c r="L7" s="19"/>
      <c r="M7" s="19"/>
      <c r="N7" s="19"/>
      <c r="O7" s="19"/>
      <c r="P7" s="19"/>
      <c r="Q7" s="16"/>
      <c r="R7" s="16"/>
      <c r="S7" s="16"/>
      <c r="T7" s="16"/>
    </row>
    <row r="8" spans="1:31" ht="13.5" customHeight="1" x14ac:dyDescent="0.3">
      <c r="A8" s="1400"/>
      <c r="B8" s="1400"/>
      <c r="C8" s="1401"/>
      <c r="D8" s="1163" t="s">
        <v>338</v>
      </c>
      <c r="E8" s="1061">
        <v>2019</v>
      </c>
      <c r="F8" s="1062"/>
      <c r="G8" s="1062"/>
      <c r="H8" s="1062"/>
      <c r="I8" s="1062"/>
      <c r="J8" s="1062"/>
      <c r="K8" s="1062"/>
      <c r="L8" s="1062"/>
      <c r="M8" s="1062"/>
      <c r="N8" s="1062"/>
      <c r="O8" s="1062"/>
      <c r="P8" s="1063"/>
      <c r="Q8" s="1402" t="str">
        <f>"2019
i alt 
pr."&amp;" "&amp;Forside!Q1&amp;""</f>
        <v>2019
i alt 
pr. 30.09.2019</v>
      </c>
      <c r="R8" s="16"/>
      <c r="S8" s="108"/>
      <c r="T8" s="108"/>
      <c r="U8" s="108"/>
      <c r="V8" s="108"/>
      <c r="AE8" s="16"/>
    </row>
    <row r="9" spans="1:31" ht="24" customHeight="1" x14ac:dyDescent="0.3">
      <c r="A9" s="1409" t="s">
        <v>11</v>
      </c>
      <c r="B9" s="1409"/>
      <c r="C9" s="1410"/>
      <c r="D9" s="1276"/>
      <c r="E9" s="43" t="s">
        <v>72</v>
      </c>
      <c r="F9" s="506" t="s">
        <v>63</v>
      </c>
      <c r="G9" s="506" t="s">
        <v>64</v>
      </c>
      <c r="H9" s="402" t="s">
        <v>65</v>
      </c>
      <c r="I9" s="506" t="s">
        <v>57</v>
      </c>
      <c r="J9" s="506" t="s">
        <v>66</v>
      </c>
      <c r="K9" s="402" t="s">
        <v>67</v>
      </c>
      <c r="L9" s="506" t="s">
        <v>68</v>
      </c>
      <c r="M9" s="506" t="s">
        <v>69</v>
      </c>
      <c r="N9" s="402" t="s">
        <v>70</v>
      </c>
      <c r="O9" s="506" t="s">
        <v>71</v>
      </c>
      <c r="P9" s="402" t="s">
        <v>61</v>
      </c>
      <c r="Q9" s="1403"/>
      <c r="R9" s="108"/>
      <c r="S9" s="17"/>
      <c r="T9" s="108"/>
      <c r="AD9"/>
    </row>
    <row r="10" spans="1:31" ht="12.75" customHeight="1" x14ac:dyDescent="0.25">
      <c r="A10" s="1414" t="s">
        <v>46</v>
      </c>
      <c r="B10" s="1415"/>
      <c r="C10" s="1416"/>
      <c r="D10" s="958">
        <v>2449</v>
      </c>
      <c r="E10" s="357">
        <v>210</v>
      </c>
      <c r="F10" s="358">
        <v>207</v>
      </c>
      <c r="G10" s="358">
        <v>202</v>
      </c>
      <c r="H10" s="365">
        <v>142</v>
      </c>
      <c r="I10" s="358">
        <v>261</v>
      </c>
      <c r="J10" s="365">
        <v>203</v>
      </c>
      <c r="K10" s="358">
        <v>186</v>
      </c>
      <c r="L10" s="365">
        <v>311</v>
      </c>
      <c r="M10" s="286">
        <v>241</v>
      </c>
      <c r="N10" s="287"/>
      <c r="O10" s="197"/>
      <c r="P10" s="198"/>
      <c r="Q10" s="199">
        <f>SUM(E10:P10)</f>
        <v>1963</v>
      </c>
      <c r="S10" s="17"/>
      <c r="T10" s="108"/>
      <c r="AD10"/>
    </row>
    <row r="11" spans="1:31" ht="12.75" customHeight="1" x14ac:dyDescent="0.25">
      <c r="A11" s="1414" t="s">
        <v>16</v>
      </c>
      <c r="B11" s="1415"/>
      <c r="C11" s="1416"/>
      <c r="D11" s="959">
        <v>723</v>
      </c>
      <c r="E11" s="357">
        <v>49</v>
      </c>
      <c r="F11" s="358">
        <v>53</v>
      </c>
      <c r="G11" s="358">
        <v>61</v>
      </c>
      <c r="H11" s="365">
        <v>47</v>
      </c>
      <c r="I11" s="358">
        <v>63</v>
      </c>
      <c r="J11" s="365">
        <v>58</v>
      </c>
      <c r="K11" s="358">
        <v>82</v>
      </c>
      <c r="L11" s="365">
        <v>84</v>
      </c>
      <c r="M11" s="286">
        <v>116</v>
      </c>
      <c r="N11" s="287"/>
      <c r="O11" s="197"/>
      <c r="P11" s="198"/>
      <c r="Q11" s="199">
        <f t="shared" ref="Q11:Q15" si="0">SUM(E11:P11)</f>
        <v>613</v>
      </c>
      <c r="S11" s="17"/>
      <c r="T11" s="108"/>
      <c r="AD11"/>
    </row>
    <row r="12" spans="1:31" ht="12.75" customHeight="1" x14ac:dyDescent="0.25">
      <c r="A12" s="1398" t="s">
        <v>15</v>
      </c>
      <c r="B12" s="1398"/>
      <c r="C12" s="1399"/>
      <c r="D12" s="959">
        <v>612</v>
      </c>
      <c r="E12" s="359">
        <v>40</v>
      </c>
      <c r="F12" s="360">
        <v>52</v>
      </c>
      <c r="G12" s="360">
        <v>51</v>
      </c>
      <c r="H12" s="366">
        <v>25</v>
      </c>
      <c r="I12" s="360">
        <v>68</v>
      </c>
      <c r="J12" s="366">
        <v>46</v>
      </c>
      <c r="K12" s="360">
        <v>53</v>
      </c>
      <c r="L12" s="366">
        <v>67</v>
      </c>
      <c r="M12" s="288">
        <v>64</v>
      </c>
      <c r="N12" s="289"/>
      <c r="O12" s="200"/>
      <c r="P12" s="201"/>
      <c r="Q12" s="199">
        <f t="shared" si="0"/>
        <v>466</v>
      </c>
      <c r="S12" s="561"/>
      <c r="T12" s="108"/>
      <c r="AD12"/>
    </row>
    <row r="13" spans="1:31" ht="12.75" customHeight="1" x14ac:dyDescent="0.25">
      <c r="A13" s="1398" t="s">
        <v>25</v>
      </c>
      <c r="B13" s="1398"/>
      <c r="C13" s="1399"/>
      <c r="D13" s="960">
        <v>181</v>
      </c>
      <c r="E13" s="359">
        <v>14</v>
      </c>
      <c r="F13" s="360">
        <v>14</v>
      </c>
      <c r="G13" s="360">
        <v>14</v>
      </c>
      <c r="H13" s="366">
        <v>14</v>
      </c>
      <c r="I13" s="360">
        <v>20</v>
      </c>
      <c r="J13" s="366">
        <v>8</v>
      </c>
      <c r="K13" s="360">
        <v>17</v>
      </c>
      <c r="L13" s="366">
        <v>22</v>
      </c>
      <c r="M13" s="288">
        <v>22</v>
      </c>
      <c r="N13" s="289"/>
      <c r="O13" s="200"/>
      <c r="P13" s="201"/>
      <c r="Q13" s="199">
        <f t="shared" si="0"/>
        <v>145</v>
      </c>
      <c r="S13" s="561"/>
      <c r="T13" s="108"/>
      <c r="AD13"/>
    </row>
    <row r="14" spans="1:31" ht="12.75" customHeight="1" x14ac:dyDescent="0.25">
      <c r="A14" s="1398" t="s">
        <v>20</v>
      </c>
      <c r="B14" s="1398"/>
      <c r="C14" s="1399"/>
      <c r="D14" s="960">
        <v>178</v>
      </c>
      <c r="E14" s="359">
        <v>24</v>
      </c>
      <c r="F14" s="360">
        <v>18</v>
      </c>
      <c r="G14" s="360">
        <v>13</v>
      </c>
      <c r="H14" s="366">
        <v>6</v>
      </c>
      <c r="I14" s="360">
        <v>25</v>
      </c>
      <c r="J14" s="366">
        <v>5</v>
      </c>
      <c r="K14" s="360">
        <v>7</v>
      </c>
      <c r="L14" s="366">
        <v>23</v>
      </c>
      <c r="M14" s="288">
        <v>24</v>
      </c>
      <c r="N14" s="289"/>
      <c r="O14" s="200"/>
      <c r="P14" s="201"/>
      <c r="Q14" s="199">
        <f t="shared" si="0"/>
        <v>145</v>
      </c>
      <c r="S14" s="561"/>
      <c r="T14" s="108"/>
      <c r="AD14"/>
    </row>
    <row r="15" spans="1:31" ht="12.75" customHeight="1" x14ac:dyDescent="0.3">
      <c r="A15" s="1398" t="s">
        <v>59</v>
      </c>
      <c r="B15" s="1398"/>
      <c r="C15" s="1399"/>
      <c r="D15" s="961">
        <v>2067</v>
      </c>
      <c r="E15" s="359">
        <v>142</v>
      </c>
      <c r="F15" s="360">
        <v>153</v>
      </c>
      <c r="G15" s="360">
        <v>154</v>
      </c>
      <c r="H15" s="366">
        <v>119</v>
      </c>
      <c r="I15" s="360">
        <v>177</v>
      </c>
      <c r="J15" s="366">
        <v>154</v>
      </c>
      <c r="K15" s="360">
        <v>183</v>
      </c>
      <c r="L15" s="366">
        <v>243</v>
      </c>
      <c r="M15" s="288">
        <v>209</v>
      </c>
      <c r="N15" s="289"/>
      <c r="O15" s="200"/>
      <c r="P15" s="201"/>
      <c r="Q15" s="199">
        <f t="shared" si="0"/>
        <v>1534</v>
      </c>
      <c r="S15" s="561"/>
      <c r="T15" s="108"/>
      <c r="AD15"/>
    </row>
    <row r="16" spans="1:31" ht="13.5" customHeight="1" x14ac:dyDescent="0.25">
      <c r="A16" s="1394" t="s">
        <v>2</v>
      </c>
      <c r="B16" s="1394"/>
      <c r="C16" s="1395"/>
      <c r="D16" s="827">
        <f t="shared" ref="D16:E16" si="1">SUM(D10:D15)</f>
        <v>6210</v>
      </c>
      <c r="E16" s="290">
        <f t="shared" si="1"/>
        <v>479</v>
      </c>
      <c r="F16" s="291">
        <f>SUM(F10:F15)</f>
        <v>497</v>
      </c>
      <c r="G16" s="291">
        <f t="shared" ref="G16:M16" si="2">SUM(G10:G15)</f>
        <v>495</v>
      </c>
      <c r="H16" s="291">
        <f t="shared" si="2"/>
        <v>353</v>
      </c>
      <c r="I16" s="291">
        <f t="shared" si="2"/>
        <v>614</v>
      </c>
      <c r="J16" s="291">
        <f t="shared" si="2"/>
        <v>474</v>
      </c>
      <c r="K16" s="291">
        <f t="shared" si="2"/>
        <v>528</v>
      </c>
      <c r="L16" s="291">
        <f t="shared" si="2"/>
        <v>750</v>
      </c>
      <c r="M16" s="291">
        <f t="shared" si="2"/>
        <v>676</v>
      </c>
      <c r="N16" s="291"/>
      <c r="O16" s="291"/>
      <c r="P16" s="291"/>
      <c r="Q16" s="579">
        <f>SUM(E16:P16)</f>
        <v>4866</v>
      </c>
      <c r="R16" s="307"/>
      <c r="S16" s="128"/>
      <c r="T16" s="108"/>
      <c r="AD16"/>
    </row>
    <row r="17" spans="1:30" ht="4.5" customHeight="1" x14ac:dyDescent="0.3">
      <c r="A17" s="26"/>
      <c r="B17" s="21"/>
      <c r="C17" s="21"/>
      <c r="D17" s="21"/>
      <c r="E17" s="21"/>
      <c r="F17" s="21"/>
      <c r="G17" s="21"/>
      <c r="H17" s="21"/>
      <c r="I17" s="21"/>
      <c r="J17" s="21"/>
      <c r="K17" s="21"/>
      <c r="L17" s="21"/>
      <c r="M17" s="21"/>
      <c r="N17" s="21"/>
      <c r="O17" s="21"/>
      <c r="P17" s="21"/>
      <c r="Q17" s="17"/>
      <c r="R17" s="17"/>
      <c r="S17" s="17"/>
      <c r="T17" s="17"/>
    </row>
    <row r="18" spans="1:30" ht="27.75" customHeight="1" x14ac:dyDescent="0.3">
      <c r="A18" s="1408" t="s">
        <v>10</v>
      </c>
      <c r="B18" s="1408"/>
      <c r="C18" s="1408"/>
      <c r="D18" s="1408"/>
      <c r="E18" s="1408"/>
      <c r="F18" s="1408"/>
      <c r="G18" s="1408"/>
      <c r="H18" s="1408"/>
      <c r="I18" s="1408"/>
      <c r="J18" s="1408"/>
      <c r="K18" s="1408"/>
      <c r="L18" s="1408"/>
      <c r="M18" s="1408"/>
      <c r="N18" s="1408"/>
      <c r="O18" s="1408"/>
      <c r="P18" s="1408"/>
      <c r="Q18" s="17"/>
      <c r="R18" s="17"/>
      <c r="S18" s="17"/>
      <c r="T18" s="17"/>
    </row>
    <row r="19" spans="1:30" ht="12" customHeight="1" x14ac:dyDescent="0.25">
      <c r="B19" s="21"/>
      <c r="C19" s="21"/>
      <c r="D19" s="21"/>
      <c r="E19" s="21"/>
      <c r="F19" s="21"/>
      <c r="G19" s="21"/>
      <c r="H19" s="21"/>
      <c r="I19" s="21"/>
      <c r="J19" s="21"/>
      <c r="K19" s="21"/>
      <c r="L19" s="21" t="s">
        <v>10</v>
      </c>
      <c r="M19" s="21"/>
      <c r="N19" s="21"/>
      <c r="O19" s="21"/>
      <c r="P19" s="21" t="s">
        <v>10</v>
      </c>
      <c r="Q19" s="17" t="s">
        <v>10</v>
      </c>
      <c r="R19" s="17"/>
      <c r="S19" s="17"/>
      <c r="T19" s="17"/>
    </row>
    <row r="20" spans="1:30" ht="12" customHeight="1" x14ac:dyDescent="0.25">
      <c r="A20" s="26"/>
      <c r="B20" s="21"/>
      <c r="C20" s="21"/>
      <c r="D20" s="21"/>
      <c r="E20" s="21"/>
      <c r="F20" s="21"/>
      <c r="G20" s="21" t="s">
        <v>10</v>
      </c>
      <c r="H20" s="21"/>
      <c r="I20" s="21" t="s">
        <v>10</v>
      </c>
      <c r="J20" s="21"/>
      <c r="K20" s="21"/>
      <c r="L20" s="21"/>
      <c r="M20" s="21"/>
      <c r="N20" s="21"/>
      <c r="O20" s="21"/>
      <c r="P20" s="21"/>
      <c r="Q20" s="17"/>
      <c r="R20" s="17"/>
      <c r="S20" s="17"/>
      <c r="T20" s="561"/>
    </row>
    <row r="21" spans="1:30" ht="4.5" customHeight="1" x14ac:dyDescent="0.25">
      <c r="A21" s="26"/>
      <c r="B21" s="21"/>
      <c r="C21" s="21"/>
      <c r="D21" s="21"/>
      <c r="E21" s="21"/>
      <c r="F21" s="21"/>
      <c r="G21" s="21"/>
      <c r="H21" s="21"/>
      <c r="I21" s="21"/>
      <c r="J21" s="21"/>
      <c r="K21" s="21"/>
      <c r="L21" s="21"/>
      <c r="M21" s="21"/>
      <c r="N21" s="21"/>
      <c r="O21" s="21"/>
      <c r="P21" s="21"/>
      <c r="Q21" s="17"/>
      <c r="R21" s="17"/>
      <c r="S21" s="17"/>
      <c r="T21" s="561"/>
    </row>
    <row r="22" spans="1:30" ht="15" x14ac:dyDescent="0.25">
      <c r="T22" s="561" t="s">
        <v>10</v>
      </c>
      <c r="U22"/>
      <c r="V22"/>
      <c r="W22"/>
      <c r="X22"/>
      <c r="Y22"/>
      <c r="Z22"/>
      <c r="AA22"/>
      <c r="AB22"/>
      <c r="AC22"/>
      <c r="AD22"/>
    </row>
    <row r="23" spans="1:30" ht="11.25" customHeight="1" x14ac:dyDescent="0.3">
      <c r="A23" s="1411" t="s">
        <v>325</v>
      </c>
      <c r="B23" s="1411"/>
      <c r="C23" s="1411"/>
      <c r="D23" s="1411"/>
      <c r="E23" s="1411"/>
      <c r="F23" s="1411"/>
      <c r="G23" s="1411"/>
      <c r="H23" s="1411"/>
      <c r="I23" s="1411"/>
      <c r="J23" s="1411"/>
      <c r="K23" s="1411"/>
      <c r="L23" s="1411"/>
      <c r="M23" s="1411"/>
      <c r="N23" s="1411"/>
      <c r="O23" s="1411"/>
      <c r="P23" s="1411"/>
      <c r="Q23" s="1411"/>
      <c r="T23" s="561"/>
      <c r="U23"/>
      <c r="V23"/>
      <c r="W23"/>
      <c r="X23"/>
      <c r="Y23"/>
      <c r="Z23"/>
      <c r="AA23"/>
      <c r="AB23"/>
      <c r="AC23"/>
      <c r="AD23"/>
    </row>
    <row r="24" spans="1:30" ht="11.25" customHeight="1" x14ac:dyDescent="0.3">
      <c r="A24" s="1412"/>
      <c r="B24" s="1412"/>
      <c r="C24" s="1412"/>
      <c r="D24" s="1412"/>
      <c r="E24" s="1412"/>
      <c r="F24" s="1412"/>
      <c r="G24" s="1412"/>
      <c r="H24" s="1412"/>
      <c r="I24" s="1412"/>
      <c r="J24" s="1412"/>
      <c r="K24" s="1412"/>
      <c r="L24" s="1412"/>
      <c r="M24" s="1412"/>
      <c r="N24" s="1412"/>
      <c r="O24" s="1412"/>
      <c r="P24" s="1412"/>
      <c r="Q24" s="1412"/>
      <c r="T24" s="561"/>
      <c r="U24"/>
      <c r="V24"/>
      <c r="W24"/>
      <c r="X24"/>
      <c r="Y24"/>
      <c r="Z24"/>
      <c r="AA24"/>
      <c r="AB24"/>
      <c r="AC24"/>
      <c r="AD24"/>
    </row>
    <row r="25" spans="1:30" ht="4.5" customHeight="1" x14ac:dyDescent="0.25">
      <c r="A25" s="33"/>
      <c r="B25" s="33"/>
      <c r="C25" s="19"/>
      <c r="D25" s="19"/>
      <c r="E25" s="19"/>
      <c r="F25" s="19"/>
      <c r="G25" s="19"/>
      <c r="H25" s="19"/>
      <c r="I25" s="19"/>
      <c r="J25" s="19"/>
      <c r="K25" s="19"/>
      <c r="L25" s="19"/>
      <c r="M25" s="19"/>
      <c r="N25" s="19"/>
      <c r="O25" s="19"/>
      <c r="P25" s="19"/>
      <c r="T25" s="561"/>
      <c r="U25"/>
      <c r="V25"/>
      <c r="W25"/>
      <c r="X25"/>
      <c r="Y25"/>
      <c r="Z25"/>
      <c r="AA25"/>
      <c r="AB25"/>
      <c r="AC25"/>
      <c r="AD25"/>
    </row>
    <row r="26" spans="1:30" ht="13.5" customHeight="1" x14ac:dyDescent="0.3">
      <c r="A26" s="1400" t="s">
        <v>0</v>
      </c>
      <c r="B26" s="1400"/>
      <c r="C26" s="1401"/>
      <c r="D26" s="1163" t="s">
        <v>338</v>
      </c>
      <c r="E26" s="1061">
        <v>2019</v>
      </c>
      <c r="F26" s="1062"/>
      <c r="G26" s="1062"/>
      <c r="H26" s="1062"/>
      <c r="I26" s="1062"/>
      <c r="J26" s="1062"/>
      <c r="K26" s="1062"/>
      <c r="L26" s="1062"/>
      <c r="M26" s="1062"/>
      <c r="N26" s="1062"/>
      <c r="O26" s="1062"/>
      <c r="P26" s="1063"/>
      <c r="Q26" s="1402" t="str">
        <f>"2019
i alt 
pr."&amp;" "&amp;Forside!Q1&amp;""</f>
        <v>2019
i alt 
pr. 30.09.2019</v>
      </c>
      <c r="T26" s="561"/>
      <c r="U26"/>
      <c r="V26"/>
      <c r="W26"/>
      <c r="X26"/>
      <c r="Y26"/>
      <c r="Z26"/>
      <c r="AA26"/>
      <c r="AB26"/>
      <c r="AC26"/>
      <c r="AD26"/>
    </row>
    <row r="27" spans="1:30" ht="24" customHeight="1" x14ac:dyDescent="0.3">
      <c r="A27" s="1409" t="s">
        <v>11</v>
      </c>
      <c r="B27" s="1409"/>
      <c r="C27" s="1410"/>
      <c r="D27" s="1276"/>
      <c r="E27" s="43" t="s">
        <v>72</v>
      </c>
      <c r="F27" s="506" t="s">
        <v>63</v>
      </c>
      <c r="G27" s="506" t="s">
        <v>64</v>
      </c>
      <c r="H27" s="402" t="s">
        <v>65</v>
      </c>
      <c r="I27" s="506" t="s">
        <v>57</v>
      </c>
      <c r="J27" s="506" t="s">
        <v>66</v>
      </c>
      <c r="K27" s="402" t="s">
        <v>67</v>
      </c>
      <c r="L27" s="506" t="s">
        <v>68</v>
      </c>
      <c r="M27" s="506" t="s">
        <v>69</v>
      </c>
      <c r="N27" s="402" t="s">
        <v>70</v>
      </c>
      <c r="O27" s="506" t="s">
        <v>71</v>
      </c>
      <c r="P27" s="402" t="s">
        <v>61</v>
      </c>
      <c r="Q27" s="1403"/>
      <c r="V27"/>
      <c r="W27"/>
      <c r="X27"/>
      <c r="Y27"/>
      <c r="Z27"/>
      <c r="AA27"/>
      <c r="AB27"/>
      <c r="AC27"/>
      <c r="AD27"/>
    </row>
    <row r="28" spans="1:30" ht="12.75" customHeight="1" x14ac:dyDescent="0.25">
      <c r="A28" s="1414" t="s">
        <v>16</v>
      </c>
      <c r="B28" s="1415"/>
      <c r="C28" s="1416"/>
      <c r="D28" s="958">
        <v>96</v>
      </c>
      <c r="E28" s="357">
        <v>5</v>
      </c>
      <c r="F28" s="358">
        <v>5</v>
      </c>
      <c r="G28" s="358">
        <v>1</v>
      </c>
      <c r="H28" s="365">
        <v>2</v>
      </c>
      <c r="I28" s="358">
        <v>2</v>
      </c>
      <c r="J28" s="365">
        <v>4</v>
      </c>
      <c r="K28" s="358">
        <v>8</v>
      </c>
      <c r="L28" s="365">
        <v>6</v>
      </c>
      <c r="M28" s="286">
        <v>7</v>
      </c>
      <c r="N28" s="287"/>
      <c r="O28" s="197"/>
      <c r="P28" s="198"/>
      <c r="Q28" s="199">
        <f t="shared" ref="Q28:Q33" si="3">SUM(E28:P28)</f>
        <v>40</v>
      </c>
      <c r="V28"/>
      <c r="W28"/>
      <c r="X28"/>
      <c r="Y28"/>
      <c r="Z28"/>
      <c r="AA28"/>
      <c r="AB28"/>
      <c r="AC28"/>
      <c r="AD28"/>
    </row>
    <row r="29" spans="1:30" ht="12.75" customHeight="1" x14ac:dyDescent="0.25">
      <c r="A29" s="1414" t="s">
        <v>46</v>
      </c>
      <c r="B29" s="1415"/>
      <c r="C29" s="1416"/>
      <c r="D29" s="959">
        <v>48</v>
      </c>
      <c r="E29" s="357">
        <v>8</v>
      </c>
      <c r="F29" s="358">
        <v>3</v>
      </c>
      <c r="G29" s="358">
        <v>2</v>
      </c>
      <c r="H29" s="365">
        <v>1</v>
      </c>
      <c r="I29" s="358">
        <v>1</v>
      </c>
      <c r="J29" s="365">
        <v>4</v>
      </c>
      <c r="K29" s="358">
        <v>4</v>
      </c>
      <c r="L29" s="365">
        <v>1</v>
      </c>
      <c r="M29" s="286">
        <v>4</v>
      </c>
      <c r="N29" s="287"/>
      <c r="O29" s="197"/>
      <c r="P29" s="198"/>
      <c r="Q29" s="199">
        <f t="shared" si="3"/>
        <v>28</v>
      </c>
      <c r="T29" s="561"/>
      <c r="U29"/>
      <c r="V29"/>
      <c r="W29"/>
      <c r="X29"/>
      <c r="Y29"/>
      <c r="Z29"/>
      <c r="AA29"/>
      <c r="AB29"/>
      <c r="AC29"/>
      <c r="AD29"/>
    </row>
    <row r="30" spans="1:30" ht="12.75" customHeight="1" x14ac:dyDescent="0.25">
      <c r="A30" s="1398" t="s">
        <v>15</v>
      </c>
      <c r="B30" s="1398"/>
      <c r="C30" s="1399"/>
      <c r="D30" s="959">
        <v>34</v>
      </c>
      <c r="E30" s="359">
        <v>4</v>
      </c>
      <c r="F30" s="360">
        <v>3</v>
      </c>
      <c r="G30" s="360">
        <v>3</v>
      </c>
      <c r="H30" s="366">
        <v>1</v>
      </c>
      <c r="I30" s="360">
        <v>1</v>
      </c>
      <c r="J30" s="366">
        <v>0</v>
      </c>
      <c r="K30" s="360">
        <v>2</v>
      </c>
      <c r="L30" s="366">
        <v>9</v>
      </c>
      <c r="M30" s="288">
        <v>2</v>
      </c>
      <c r="N30" s="289"/>
      <c r="O30" s="200"/>
      <c r="P30" s="201"/>
      <c r="Q30" s="199">
        <f t="shared" si="3"/>
        <v>25</v>
      </c>
      <c r="T30" s="561"/>
      <c r="U30"/>
      <c r="V30"/>
      <c r="W30"/>
      <c r="X30"/>
      <c r="Y30"/>
      <c r="Z30"/>
      <c r="AA30"/>
      <c r="AB30"/>
      <c r="AC30"/>
      <c r="AD30"/>
    </row>
    <row r="31" spans="1:30" ht="12.75" customHeight="1" x14ac:dyDescent="0.25">
      <c r="A31" s="1398" t="s">
        <v>25</v>
      </c>
      <c r="B31" s="1398"/>
      <c r="C31" s="1399"/>
      <c r="D31" s="960">
        <v>31</v>
      </c>
      <c r="E31" s="359">
        <v>6</v>
      </c>
      <c r="F31" s="360">
        <v>2</v>
      </c>
      <c r="G31" s="360">
        <v>1</v>
      </c>
      <c r="H31" s="366">
        <v>2</v>
      </c>
      <c r="I31" s="360">
        <v>1</v>
      </c>
      <c r="J31" s="366">
        <v>0</v>
      </c>
      <c r="K31" s="360">
        <v>2</v>
      </c>
      <c r="L31" s="366">
        <v>2</v>
      </c>
      <c r="M31" s="288">
        <v>4</v>
      </c>
      <c r="N31" s="289"/>
      <c r="O31" s="200"/>
      <c r="P31" s="201"/>
      <c r="Q31" s="199">
        <f t="shared" si="3"/>
        <v>20</v>
      </c>
      <c r="U31"/>
      <c r="V31"/>
      <c r="W31"/>
      <c r="X31"/>
      <c r="Y31"/>
      <c r="Z31"/>
      <c r="AA31"/>
      <c r="AB31"/>
      <c r="AC31"/>
      <c r="AD31"/>
    </row>
    <row r="32" spans="1:30" ht="12.75" customHeight="1" x14ac:dyDescent="0.25">
      <c r="A32" s="1398" t="s">
        <v>45</v>
      </c>
      <c r="B32" s="1398"/>
      <c r="C32" s="1399"/>
      <c r="D32" s="960">
        <v>19</v>
      </c>
      <c r="E32" s="359">
        <v>2</v>
      </c>
      <c r="F32" s="360">
        <v>0</v>
      </c>
      <c r="G32" s="360">
        <v>0</v>
      </c>
      <c r="H32" s="366">
        <v>0</v>
      </c>
      <c r="I32" s="360">
        <v>2</v>
      </c>
      <c r="J32" s="366">
        <v>7</v>
      </c>
      <c r="K32" s="360">
        <v>10</v>
      </c>
      <c r="L32" s="366">
        <v>1</v>
      </c>
      <c r="M32" s="288">
        <v>2</v>
      </c>
      <c r="N32" s="289"/>
      <c r="O32" s="200"/>
      <c r="P32" s="201"/>
      <c r="Q32" s="199">
        <f t="shared" si="3"/>
        <v>24</v>
      </c>
      <c r="T32" t="s">
        <v>10</v>
      </c>
      <c r="U32"/>
      <c r="V32"/>
      <c r="W32"/>
      <c r="X32"/>
      <c r="Y32"/>
      <c r="Z32"/>
      <c r="AA32"/>
      <c r="AB32"/>
      <c r="AC32"/>
      <c r="AD32"/>
    </row>
    <row r="33" spans="1:30" ht="12.75" customHeight="1" x14ac:dyDescent="0.3">
      <c r="A33" s="1398" t="s">
        <v>29</v>
      </c>
      <c r="B33" s="1398"/>
      <c r="C33" s="1399"/>
      <c r="D33" s="961">
        <v>184</v>
      </c>
      <c r="E33" s="359">
        <v>19</v>
      </c>
      <c r="F33" s="360">
        <v>15</v>
      </c>
      <c r="G33" s="360">
        <v>5</v>
      </c>
      <c r="H33" s="366">
        <v>7</v>
      </c>
      <c r="I33" s="360">
        <v>9</v>
      </c>
      <c r="J33" s="366">
        <v>7</v>
      </c>
      <c r="K33" s="360">
        <v>14</v>
      </c>
      <c r="L33" s="366">
        <v>18</v>
      </c>
      <c r="M33" s="288">
        <v>16</v>
      </c>
      <c r="N33" s="289"/>
      <c r="O33" s="200"/>
      <c r="P33" s="201"/>
      <c r="Q33" s="199">
        <f t="shared" si="3"/>
        <v>110</v>
      </c>
      <c r="U33"/>
      <c r="V33"/>
      <c r="W33"/>
      <c r="X33"/>
      <c r="Y33"/>
      <c r="Z33"/>
      <c r="AA33"/>
      <c r="AB33"/>
      <c r="AC33"/>
      <c r="AD33"/>
    </row>
    <row r="34" spans="1:30" ht="13.5" customHeight="1" x14ac:dyDescent="0.3">
      <c r="A34" s="1394" t="s">
        <v>2</v>
      </c>
      <c r="B34" s="1394"/>
      <c r="C34" s="1395"/>
      <c r="D34" s="827">
        <f>SUM(D28:D33)</f>
        <v>412</v>
      </c>
      <c r="E34" s="290">
        <f t="shared" ref="E34" si="4">SUM(E28:E33)</f>
        <v>44</v>
      </c>
      <c r="F34" s="291">
        <f>SUM(F28:F33)</f>
        <v>28</v>
      </c>
      <c r="G34" s="291">
        <f t="shared" ref="G34:M34" si="5">SUM(G28:G33)</f>
        <v>12</v>
      </c>
      <c r="H34" s="291">
        <f t="shared" si="5"/>
        <v>13</v>
      </c>
      <c r="I34" s="291">
        <f t="shared" si="5"/>
        <v>16</v>
      </c>
      <c r="J34" s="291">
        <f t="shared" si="5"/>
        <v>22</v>
      </c>
      <c r="K34" s="291">
        <f t="shared" si="5"/>
        <v>40</v>
      </c>
      <c r="L34" s="291">
        <f t="shared" si="5"/>
        <v>37</v>
      </c>
      <c r="M34" s="291">
        <f t="shared" si="5"/>
        <v>35</v>
      </c>
      <c r="N34" s="291"/>
      <c r="O34" s="291"/>
      <c r="P34" s="291"/>
      <c r="Q34" s="579">
        <f>SUM(E34:P34)</f>
        <v>247</v>
      </c>
      <c r="U34"/>
      <c r="V34"/>
      <c r="W34"/>
      <c r="X34"/>
      <c r="Y34"/>
      <c r="Z34"/>
      <c r="AA34"/>
      <c r="AB34"/>
      <c r="AC34"/>
      <c r="AD34"/>
    </row>
    <row r="35" spans="1:30" ht="4.5" customHeight="1" x14ac:dyDescent="0.3">
      <c r="U35"/>
      <c r="V35"/>
      <c r="W35"/>
      <c r="X35"/>
      <c r="Y35"/>
      <c r="Z35"/>
      <c r="AA35"/>
      <c r="AB35"/>
      <c r="AC35"/>
      <c r="AD35"/>
    </row>
    <row r="36" spans="1:30" ht="27.75" customHeight="1" x14ac:dyDescent="0.3">
      <c r="A36" s="1413"/>
      <c r="B36" s="1413"/>
      <c r="C36" s="1413"/>
      <c r="D36" s="1413"/>
      <c r="E36" s="1413"/>
      <c r="F36" s="1413"/>
      <c r="G36" s="1413"/>
      <c r="H36" s="1413"/>
      <c r="I36" s="1413"/>
      <c r="J36" s="1413"/>
      <c r="K36" s="1413"/>
      <c r="L36" s="1413"/>
      <c r="M36" s="1413"/>
      <c r="N36" s="1413"/>
      <c r="O36" s="1413"/>
      <c r="P36" s="1413"/>
      <c r="U36"/>
      <c r="V36"/>
      <c r="W36"/>
      <c r="X36"/>
      <c r="Y36"/>
      <c r="Z36"/>
      <c r="AA36"/>
      <c r="AB36"/>
      <c r="AC36"/>
      <c r="AD36"/>
    </row>
    <row r="37" spans="1:30" x14ac:dyDescent="0.3">
      <c r="O37" t="s">
        <v>10</v>
      </c>
      <c r="U37"/>
      <c r="V37"/>
      <c r="W37"/>
      <c r="X37"/>
      <c r="Y37"/>
      <c r="Z37"/>
      <c r="AA37"/>
      <c r="AB37"/>
      <c r="AC37"/>
      <c r="AD37"/>
    </row>
    <row r="38" spans="1:30" x14ac:dyDescent="0.3">
      <c r="U38"/>
      <c r="V38"/>
      <c r="W38"/>
      <c r="X38"/>
      <c r="Y38"/>
      <c r="Z38"/>
      <c r="AA38"/>
      <c r="AB38"/>
      <c r="AC38"/>
      <c r="AD38"/>
    </row>
    <row r="39" spans="1:30" x14ac:dyDescent="0.3">
      <c r="U39"/>
      <c r="V39"/>
      <c r="W39"/>
      <c r="X39"/>
      <c r="Y39"/>
      <c r="Z39"/>
      <c r="AA39"/>
      <c r="AB39"/>
      <c r="AC39"/>
      <c r="AD39"/>
    </row>
    <row r="40" spans="1:30" ht="15" customHeight="1" x14ac:dyDescent="0.3">
      <c r="U40"/>
      <c r="V40"/>
      <c r="W40"/>
      <c r="X40"/>
      <c r="Y40"/>
      <c r="Z40"/>
      <c r="AA40"/>
      <c r="AB40"/>
      <c r="AC40"/>
      <c r="AD40"/>
    </row>
    <row r="41" spans="1:30" x14ac:dyDescent="0.3">
      <c r="U41"/>
      <c r="V41"/>
      <c r="W41"/>
      <c r="X41"/>
      <c r="Y41"/>
      <c r="Z41"/>
      <c r="AA41"/>
      <c r="AB41"/>
      <c r="AC41"/>
      <c r="AD41"/>
    </row>
    <row r="42" spans="1:30" x14ac:dyDescent="0.3">
      <c r="U42"/>
      <c r="V42"/>
      <c r="W42"/>
      <c r="X42"/>
      <c r="Y42"/>
      <c r="Z42"/>
      <c r="AA42"/>
      <c r="AB42"/>
      <c r="AC42"/>
      <c r="AD42"/>
    </row>
    <row r="43" spans="1:30" x14ac:dyDescent="0.3">
      <c r="U43"/>
      <c r="V43"/>
      <c r="W43"/>
      <c r="X43"/>
      <c r="Y43"/>
      <c r="Z43"/>
      <c r="AA43"/>
      <c r="AB43"/>
      <c r="AC43"/>
      <c r="AD43"/>
    </row>
    <row r="44" spans="1:30" x14ac:dyDescent="0.3">
      <c r="U44"/>
      <c r="V44"/>
      <c r="W44"/>
      <c r="X44"/>
      <c r="Y44"/>
      <c r="Z44"/>
      <c r="AA44"/>
      <c r="AB44"/>
      <c r="AC44"/>
      <c r="AD44"/>
    </row>
    <row r="45" spans="1:30" x14ac:dyDescent="0.3">
      <c r="U45"/>
      <c r="V45"/>
      <c r="W45"/>
      <c r="X45"/>
      <c r="Y45"/>
      <c r="Z45"/>
      <c r="AA45"/>
      <c r="AB45"/>
      <c r="AC45"/>
      <c r="AD45"/>
    </row>
    <row r="46" spans="1:30" s="16" customFormat="1" x14ac:dyDescent="0.3">
      <c r="K46" s="16" t="s">
        <v>10</v>
      </c>
    </row>
    <row r="47" spans="1:30" s="16" customFormat="1" x14ac:dyDescent="0.3">
      <c r="I47" s="16" t="s">
        <v>10</v>
      </c>
    </row>
    <row r="48" spans="1:30" s="16" customFormat="1" x14ac:dyDescent="0.3"/>
    <row r="49" s="16" customFormat="1" x14ac:dyDescent="0.3"/>
    <row r="50" s="16" customFormat="1" x14ac:dyDescent="0.3"/>
    <row r="51" s="16" customFormat="1" x14ac:dyDescent="0.3"/>
    <row r="52" s="16" customFormat="1" x14ac:dyDescent="0.3"/>
    <row r="53" s="16" customFormat="1" x14ac:dyDescent="0.3"/>
    <row r="54" s="16" customFormat="1" x14ac:dyDescent="0.3"/>
    <row r="55" s="16" customFormat="1" x14ac:dyDescent="0.3"/>
    <row r="56" s="16" customFormat="1" x14ac:dyDescent="0.3"/>
    <row r="57" s="16" customFormat="1" x14ac:dyDescent="0.3"/>
    <row r="58" s="16" customFormat="1" x14ac:dyDescent="0.3"/>
    <row r="59" s="16" customFormat="1" x14ac:dyDescent="0.3"/>
    <row r="60" s="16" customFormat="1" x14ac:dyDescent="0.3"/>
    <row r="61" s="16" customFormat="1" x14ac:dyDescent="0.3"/>
    <row r="62" s="16" customFormat="1" x14ac:dyDescent="0.3"/>
    <row r="63" s="16" customFormat="1" x14ac:dyDescent="0.3"/>
    <row r="64"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row r="131" s="16" customFormat="1" x14ac:dyDescent="0.3"/>
    <row r="132" s="16" customFormat="1" x14ac:dyDescent="0.3"/>
    <row r="133" s="16" customFormat="1" x14ac:dyDescent="0.3"/>
    <row r="134" s="16" customFormat="1" x14ac:dyDescent="0.3"/>
    <row r="135" s="16" customFormat="1" x14ac:dyDescent="0.3"/>
    <row r="136" s="16" customFormat="1" x14ac:dyDescent="0.3"/>
    <row r="137" s="16" customFormat="1" x14ac:dyDescent="0.3"/>
    <row r="138" s="16" customFormat="1" x14ac:dyDescent="0.3"/>
    <row r="139" s="16" customFormat="1" x14ac:dyDescent="0.3"/>
    <row r="140" s="16" customFormat="1" x14ac:dyDescent="0.3"/>
    <row r="141" s="16" customFormat="1" x14ac:dyDescent="0.3"/>
    <row r="142" s="16" customFormat="1" x14ac:dyDescent="0.3"/>
    <row r="143" s="16" customFormat="1" x14ac:dyDescent="0.3"/>
    <row r="144" s="16" customFormat="1" x14ac:dyDescent="0.3"/>
    <row r="145" s="16" customFormat="1" x14ac:dyDescent="0.3"/>
    <row r="146" s="16" customFormat="1" x14ac:dyDescent="0.3"/>
    <row r="147" s="16" customFormat="1" x14ac:dyDescent="0.3"/>
    <row r="148" s="16" customFormat="1" x14ac:dyDescent="0.3"/>
    <row r="149" s="16" customFormat="1" x14ac:dyDescent="0.3"/>
    <row r="150" s="16" customFormat="1" x14ac:dyDescent="0.3"/>
    <row r="151" s="16" customFormat="1" x14ac:dyDescent="0.3"/>
    <row r="152" s="16" customFormat="1" x14ac:dyDescent="0.3"/>
    <row r="153" s="16" customFormat="1" x14ac:dyDescent="0.3"/>
    <row r="154" s="16" customFormat="1" x14ac:dyDescent="0.3"/>
    <row r="155" s="16" customFormat="1" x14ac:dyDescent="0.3"/>
    <row r="156" s="16" customFormat="1" x14ac:dyDescent="0.3"/>
    <row r="157" s="16" customFormat="1" x14ac:dyDescent="0.3"/>
    <row r="158" s="16" customFormat="1" x14ac:dyDescent="0.3"/>
    <row r="159" s="16" customFormat="1" x14ac:dyDescent="0.3"/>
    <row r="160" s="16" customFormat="1" x14ac:dyDescent="0.3"/>
    <row r="161" s="16" customFormat="1" x14ac:dyDescent="0.3"/>
    <row r="162" s="16" customFormat="1" x14ac:dyDescent="0.3"/>
    <row r="163" s="16" customFormat="1" x14ac:dyDescent="0.3"/>
    <row r="164" s="16" customFormat="1" x14ac:dyDescent="0.3"/>
    <row r="165" s="16" customFormat="1" x14ac:dyDescent="0.3"/>
    <row r="166" s="16" customFormat="1" x14ac:dyDescent="0.3"/>
    <row r="167" s="16" customFormat="1" x14ac:dyDescent="0.3"/>
    <row r="168" s="16" customFormat="1" x14ac:dyDescent="0.3"/>
    <row r="169" s="16" customFormat="1" x14ac:dyDescent="0.3"/>
    <row r="170" s="16" customFormat="1" x14ac:dyDescent="0.3"/>
    <row r="171" s="16" customFormat="1" x14ac:dyDescent="0.3"/>
    <row r="172" s="16" customFormat="1" x14ac:dyDescent="0.3"/>
    <row r="173" s="16" customFormat="1" x14ac:dyDescent="0.3"/>
    <row r="174" s="16" customFormat="1" x14ac:dyDescent="0.3"/>
    <row r="175" s="16" customFormat="1" x14ac:dyDescent="0.3"/>
    <row r="176" s="16" customFormat="1" x14ac:dyDescent="0.3"/>
    <row r="177" s="16" customFormat="1" x14ac:dyDescent="0.3"/>
    <row r="178" s="16" customFormat="1" x14ac:dyDescent="0.3"/>
    <row r="179" s="16" customFormat="1" x14ac:dyDescent="0.3"/>
    <row r="180" s="16" customFormat="1" x14ac:dyDescent="0.3"/>
    <row r="181" s="16" customFormat="1" x14ac:dyDescent="0.3"/>
    <row r="182" s="16" customFormat="1" x14ac:dyDescent="0.3"/>
    <row r="183" s="16" customFormat="1" x14ac:dyDescent="0.3"/>
    <row r="184" s="16" customFormat="1" x14ac:dyDescent="0.3"/>
    <row r="185" s="16" customFormat="1" x14ac:dyDescent="0.3"/>
    <row r="186" s="16" customFormat="1" x14ac:dyDescent="0.3"/>
    <row r="187" s="16" customFormat="1" x14ac:dyDescent="0.3"/>
    <row r="188" s="16" customFormat="1" x14ac:dyDescent="0.3"/>
    <row r="189" s="16" customFormat="1" x14ac:dyDescent="0.3"/>
    <row r="190" s="16" customFormat="1" x14ac:dyDescent="0.3"/>
    <row r="191" s="16" customFormat="1" x14ac:dyDescent="0.3"/>
    <row r="192" s="16" customFormat="1" x14ac:dyDescent="0.3"/>
    <row r="193" s="16" customFormat="1" x14ac:dyDescent="0.3"/>
    <row r="194" s="16" customFormat="1" x14ac:dyDescent="0.3"/>
    <row r="195" s="16" customFormat="1" x14ac:dyDescent="0.3"/>
    <row r="196" s="16" customFormat="1" x14ac:dyDescent="0.3"/>
    <row r="197" s="16" customFormat="1" x14ac:dyDescent="0.3"/>
    <row r="198" s="16" customFormat="1" x14ac:dyDescent="0.3"/>
    <row r="199" s="16" customFormat="1" x14ac:dyDescent="0.3"/>
    <row r="200" s="16" customFormat="1" x14ac:dyDescent="0.3"/>
    <row r="201" s="16" customFormat="1" x14ac:dyDescent="0.3"/>
    <row r="202" s="16" customFormat="1" x14ac:dyDescent="0.3"/>
    <row r="203" s="16" customFormat="1" x14ac:dyDescent="0.3"/>
    <row r="204" s="16" customFormat="1" x14ac:dyDescent="0.3"/>
    <row r="205" s="16" customFormat="1" x14ac:dyDescent="0.3"/>
    <row r="206" s="16" customFormat="1" x14ac:dyDescent="0.3"/>
    <row r="207" s="16" customFormat="1" x14ac:dyDescent="0.3"/>
    <row r="208" s="16" customFormat="1" x14ac:dyDescent="0.3"/>
    <row r="209" s="16" customFormat="1" x14ac:dyDescent="0.3"/>
    <row r="210" s="16" customFormat="1" x14ac:dyDescent="0.3"/>
    <row r="211" s="16" customFormat="1" x14ac:dyDescent="0.3"/>
    <row r="212" s="16" customFormat="1" x14ac:dyDescent="0.3"/>
    <row r="213" s="16" customFormat="1" x14ac:dyDescent="0.3"/>
    <row r="214" s="16" customFormat="1" x14ac:dyDescent="0.3"/>
    <row r="215" s="16" customFormat="1" x14ac:dyDescent="0.3"/>
    <row r="216" s="16" customFormat="1" x14ac:dyDescent="0.3"/>
    <row r="217" s="16" customFormat="1" x14ac:dyDescent="0.3"/>
    <row r="218" s="16" customFormat="1" x14ac:dyDescent="0.3"/>
    <row r="219" s="16" customFormat="1" x14ac:dyDescent="0.3"/>
    <row r="220" s="16" customFormat="1" x14ac:dyDescent="0.3"/>
    <row r="221" s="16" customFormat="1" x14ac:dyDescent="0.3"/>
    <row r="222" s="16" customFormat="1" x14ac:dyDescent="0.3"/>
    <row r="223" s="16" customFormat="1" x14ac:dyDescent="0.3"/>
    <row r="224" s="16" customFormat="1" x14ac:dyDescent="0.3"/>
    <row r="225" s="16" customFormat="1" x14ac:dyDescent="0.3"/>
    <row r="226" s="16" customFormat="1" x14ac:dyDescent="0.3"/>
    <row r="227" s="16" customFormat="1" x14ac:dyDescent="0.3"/>
    <row r="228" s="16" customFormat="1" x14ac:dyDescent="0.3"/>
    <row r="229" s="16" customFormat="1" x14ac:dyDescent="0.3"/>
    <row r="230" s="16" customFormat="1" x14ac:dyDescent="0.3"/>
    <row r="231" s="16" customFormat="1" x14ac:dyDescent="0.3"/>
    <row r="232" s="16" customFormat="1" x14ac:dyDescent="0.3"/>
    <row r="233" s="16" customFormat="1" x14ac:dyDescent="0.3"/>
    <row r="234" s="16" customFormat="1" x14ac:dyDescent="0.3"/>
    <row r="235" s="16" customFormat="1" x14ac:dyDescent="0.3"/>
    <row r="236" s="16" customFormat="1" x14ac:dyDescent="0.3"/>
    <row r="237" s="16" customFormat="1" x14ac:dyDescent="0.3"/>
    <row r="238" s="16" customFormat="1" x14ac:dyDescent="0.3"/>
    <row r="239" s="16" customFormat="1" x14ac:dyDescent="0.3"/>
  </sheetData>
  <mergeCells count="28">
    <mergeCell ref="E8:P8"/>
    <mergeCell ref="A5:Q6"/>
    <mergeCell ref="D8:D9"/>
    <mergeCell ref="A16:C16"/>
    <mergeCell ref="A8:C8"/>
    <mergeCell ref="A9:C9"/>
    <mergeCell ref="A10:C10"/>
    <mergeCell ref="A11:C11"/>
    <mergeCell ref="A12:C12"/>
    <mergeCell ref="A13:C13"/>
    <mergeCell ref="A14:C14"/>
    <mergeCell ref="A15:C15"/>
    <mergeCell ref="Q8:Q9"/>
    <mergeCell ref="A34:C34"/>
    <mergeCell ref="A36:P36"/>
    <mergeCell ref="A28:C28"/>
    <mergeCell ref="A29:C29"/>
    <mergeCell ref="A30:C30"/>
    <mergeCell ref="A31:C31"/>
    <mergeCell ref="A32:C32"/>
    <mergeCell ref="A33:C33"/>
    <mergeCell ref="A18:P18"/>
    <mergeCell ref="A26:C26"/>
    <mergeCell ref="A27:C27"/>
    <mergeCell ref="E26:P26"/>
    <mergeCell ref="A23:Q24"/>
    <mergeCell ref="D26:D27"/>
    <mergeCell ref="Q26:Q27"/>
  </mergeCells>
  <printOptions verticalCentered="1"/>
  <pageMargins left="0.70866141732283472" right="0.51181102362204722" top="0.59055118110236227" bottom="0.59055118110236227" header="0.31496062992125984" footer="0"/>
  <pageSetup paperSize="9" orientation="landscape" r:id="rId1"/>
  <headerFooter>
    <oddFooter>&amp;LMånedstallene er foreløbige.&amp;RSide 24&amp;CTal på udlændingeområdet pr. 30.09.2019</oddFooter>
  </headerFooter>
  <ignoredErrors>
    <ignoredError sqref="Q11:Q15 Q28:Q33"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8"/>
  <dimension ref="A1:AF70"/>
  <sheetViews>
    <sheetView view="pageLayout" topLeftCell="A18" zoomScaleNormal="100" workbookViewId="0">
      <selection activeCell="O33" sqref="A5:O33"/>
    </sheetView>
  </sheetViews>
  <sheetFormatPr defaultRowHeight="14.4" x14ac:dyDescent="0.3"/>
  <cols>
    <col min="1" max="1" width="24" customWidth="1"/>
    <col min="2" max="13" width="7.6640625" customWidth="1"/>
    <col min="14" max="14" width="7.88671875" customWidth="1"/>
    <col min="15" max="15" width="12.44140625" customWidth="1"/>
    <col min="16" max="16" width="2.6640625" customWidth="1"/>
    <col min="17" max="32" width="9.109375" style="16"/>
  </cols>
  <sheetData>
    <row r="1" spans="1:31" customFormat="1" ht="15" x14ac:dyDescent="0.25">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row>
    <row r="2" spans="1:31" customFormat="1" ht="15" x14ac:dyDescent="0.2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row>
    <row r="3" spans="1:31" customFormat="1" ht="15" x14ac:dyDescent="0.2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row>
    <row r="4" spans="1:31" customFormat="1" ht="15" customHeight="1"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row>
    <row r="5" spans="1:31" customFormat="1" ht="15" customHeight="1" x14ac:dyDescent="0.3">
      <c r="A5" s="1419" t="s">
        <v>298</v>
      </c>
      <c r="B5" s="1419"/>
      <c r="C5" s="1419"/>
      <c r="D5" s="1419"/>
      <c r="E5" s="1419"/>
      <c r="F5" s="1419"/>
      <c r="G5" s="1419"/>
      <c r="H5" s="1419"/>
      <c r="I5" s="1419"/>
      <c r="J5" s="1419"/>
      <c r="K5" s="1419"/>
      <c r="L5" s="1419"/>
      <c r="M5" s="1419"/>
      <c r="N5" s="1419"/>
      <c r="O5" s="1419"/>
      <c r="P5" s="16"/>
      <c r="Q5" s="16"/>
      <c r="R5" s="16"/>
      <c r="S5" s="16"/>
      <c r="T5" s="16"/>
      <c r="U5" s="16"/>
      <c r="V5" s="16"/>
      <c r="W5" s="16"/>
      <c r="X5" s="16"/>
      <c r="Y5" s="16"/>
      <c r="Z5" s="16"/>
      <c r="AA5" s="16"/>
      <c r="AB5" s="16"/>
      <c r="AC5" s="16"/>
      <c r="AD5" s="16"/>
      <c r="AE5" s="16"/>
    </row>
    <row r="6" spans="1:31" customFormat="1" ht="15" customHeight="1" x14ac:dyDescent="0.3">
      <c r="A6" s="1419"/>
      <c r="B6" s="1419"/>
      <c r="C6" s="1419"/>
      <c r="D6" s="1419"/>
      <c r="E6" s="1419"/>
      <c r="F6" s="1419"/>
      <c r="G6" s="1419"/>
      <c r="H6" s="1419"/>
      <c r="I6" s="1419"/>
      <c r="J6" s="1419"/>
      <c r="K6" s="1419"/>
      <c r="L6" s="1419"/>
      <c r="M6" s="1419"/>
      <c r="N6" s="1419"/>
      <c r="O6" s="1419"/>
      <c r="P6" s="16"/>
      <c r="Q6" s="16"/>
      <c r="R6" s="16"/>
      <c r="S6" s="16"/>
      <c r="T6" s="16"/>
      <c r="U6" s="16"/>
      <c r="V6" s="16"/>
      <c r="W6" s="16"/>
      <c r="X6" s="16"/>
      <c r="Y6" s="16"/>
      <c r="Z6" s="16"/>
      <c r="AA6" s="16"/>
      <c r="AB6" s="16"/>
      <c r="AC6" s="16"/>
      <c r="AD6" s="16"/>
      <c r="AE6" s="16"/>
    </row>
    <row r="7" spans="1:31" customFormat="1" ht="15" x14ac:dyDescent="0.2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row>
    <row r="8" spans="1:31" customFormat="1" ht="15" x14ac:dyDescent="0.25">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row>
    <row r="9" spans="1:31" customFormat="1" ht="15" x14ac:dyDescent="0.25">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row>
    <row r="10" spans="1:31" customFormat="1" ht="15" x14ac:dyDescent="0.25">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row>
    <row r="11" spans="1:31" customFormat="1" ht="15" x14ac:dyDescent="0.25">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row>
    <row r="12" spans="1:31" customFormat="1" ht="15" x14ac:dyDescent="0.25">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row>
    <row r="13" spans="1:31" customFormat="1" ht="15" x14ac:dyDescent="0.25">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row>
    <row r="14" spans="1:31" customFormat="1" ht="15" x14ac:dyDescent="0.25">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row>
    <row r="15" spans="1:31" customFormat="1" ht="15" x14ac:dyDescent="0.25">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row>
    <row r="16" spans="1:31" customFormat="1" ht="15" x14ac:dyDescent="0.25">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row>
    <row r="17" spans="1:31" customFormat="1" ht="15" x14ac:dyDescent="0.2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row>
    <row r="18" spans="1:31" customFormat="1" ht="15" x14ac:dyDescent="0.25">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row>
    <row r="19" spans="1:31" customFormat="1" ht="15" x14ac:dyDescent="0.25">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row>
    <row r="20" spans="1:31" customFormat="1" ht="15" x14ac:dyDescent="0.25">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row>
    <row r="21" spans="1:31" customFormat="1" ht="15" x14ac:dyDescent="0.2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row>
    <row r="22" spans="1:31" customFormat="1" ht="15" x14ac:dyDescent="0.2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row>
    <row r="23" spans="1:31" customFormat="1" ht="15" x14ac:dyDescent="0.25">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row>
    <row r="24" spans="1:31" customFormat="1" ht="15" x14ac:dyDescent="0.2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row>
    <row r="25" spans="1:31" customFormat="1" ht="15" x14ac:dyDescent="0.2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row>
    <row r="26" spans="1:31" customFormat="1" ht="15" x14ac:dyDescent="0.2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row>
    <row r="27" spans="1:31" customFormat="1" ht="15" x14ac:dyDescent="0.25">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row>
    <row r="28" spans="1:31" customFormat="1" ht="15" x14ac:dyDescent="0.2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row>
    <row r="29" spans="1:31" customFormat="1" ht="15" x14ac:dyDescent="0.25">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row>
    <row r="30" spans="1:31" customFormat="1" ht="15" x14ac:dyDescent="0.25">
      <c r="A30" s="16"/>
      <c r="B30" s="16"/>
      <c r="C30" s="16"/>
      <c r="D30" s="16"/>
      <c r="E30" s="16"/>
      <c r="F30" s="16"/>
      <c r="G30" s="16"/>
      <c r="H30" s="16"/>
      <c r="I30" s="16"/>
      <c r="J30" s="16"/>
      <c r="K30" s="16"/>
      <c r="L30" s="16"/>
      <c r="M30" s="16"/>
      <c r="N30" s="16"/>
      <c r="O30" s="16"/>
      <c r="P30" s="16"/>
      <c r="Q30" s="16"/>
      <c r="R30" s="142" t="s">
        <v>62</v>
      </c>
      <c r="S30" s="16"/>
      <c r="T30" s="16"/>
      <c r="U30" s="16"/>
      <c r="V30" s="16"/>
      <c r="W30" s="16"/>
      <c r="X30" s="16"/>
      <c r="Y30" s="16"/>
      <c r="Z30" s="16"/>
      <c r="AA30" s="16"/>
      <c r="AB30" s="16"/>
      <c r="AC30" s="16"/>
      <c r="AD30" s="16"/>
      <c r="AE30" s="16"/>
    </row>
    <row r="31" spans="1:31" customFormat="1" ht="15" x14ac:dyDescent="0.2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row>
    <row r="32" spans="1:31" customFormat="1" x14ac:dyDescent="0.3">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row>
    <row r="33" spans="1:31" customFormat="1" x14ac:dyDescent="0.3">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row>
    <row r="34" spans="1:31" s="16" customFormat="1" x14ac:dyDescent="0.3"/>
    <row r="35" spans="1:31" s="16" customFormat="1" x14ac:dyDescent="0.3"/>
    <row r="36" spans="1:31" s="16" customFormat="1" x14ac:dyDescent="0.3"/>
    <row r="37" spans="1:31" s="16" customFormat="1" x14ac:dyDescent="0.3"/>
    <row r="38" spans="1:31" s="16" customFormat="1" x14ac:dyDescent="0.3"/>
    <row r="39" spans="1:31" s="16" customFormat="1" x14ac:dyDescent="0.3"/>
    <row r="40" spans="1:31" s="16" customFormat="1" x14ac:dyDescent="0.3"/>
    <row r="41" spans="1:31" s="16" customFormat="1" x14ac:dyDescent="0.3"/>
    <row r="42" spans="1:31" s="16" customFormat="1" x14ac:dyDescent="0.3"/>
    <row r="43" spans="1:31" s="16" customFormat="1" x14ac:dyDescent="0.3"/>
    <row r="44" spans="1:31" s="16" customFormat="1" x14ac:dyDescent="0.3"/>
    <row r="45" spans="1:31" s="16" customFormat="1" x14ac:dyDescent="0.3"/>
    <row r="46" spans="1:31" s="16" customFormat="1" x14ac:dyDescent="0.3"/>
    <row r="47" spans="1:31" s="16" customFormat="1" x14ac:dyDescent="0.3"/>
    <row r="48" spans="1:31" s="16" customFormat="1" x14ac:dyDescent="0.3"/>
    <row r="49" s="16" customFormat="1" x14ac:dyDescent="0.3"/>
    <row r="50" s="16" customFormat="1" x14ac:dyDescent="0.3"/>
    <row r="51" s="16" customFormat="1" x14ac:dyDescent="0.3"/>
    <row r="52" s="16" customFormat="1" x14ac:dyDescent="0.3"/>
    <row r="53" s="16" customFormat="1" x14ac:dyDescent="0.3"/>
    <row r="54" s="16" customFormat="1" x14ac:dyDescent="0.3"/>
    <row r="55" s="16" customFormat="1" x14ac:dyDescent="0.3"/>
    <row r="56" s="16" customFormat="1" x14ac:dyDescent="0.3"/>
    <row r="57" s="16" customFormat="1" x14ac:dyDescent="0.3"/>
    <row r="58" s="16" customFormat="1" x14ac:dyDescent="0.3"/>
    <row r="59" s="16" customFormat="1" x14ac:dyDescent="0.3"/>
    <row r="60" s="16" customFormat="1" x14ac:dyDescent="0.3"/>
    <row r="61" s="16" customFormat="1" x14ac:dyDescent="0.3"/>
    <row r="62" s="16" customFormat="1" x14ac:dyDescent="0.3"/>
    <row r="63" s="16" customFormat="1" x14ac:dyDescent="0.3"/>
    <row r="64"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sheetData>
  <mergeCells count="1">
    <mergeCell ref="A5:O6"/>
  </mergeCells>
  <printOptions verticalCentered="1"/>
  <pageMargins left="0.51181102362204722" right="0.23622047244094491" top="0.39370078740157483" bottom="0.59055118110236227" header="0.31496062992125984" footer="0.31496062992125984"/>
  <pageSetup paperSize="9" orientation="landscape" r:id="rId1"/>
  <headerFooter>
    <oddFooter>&amp;CTal på udlændingeområdet pr. 30.09.2019&amp;RSide 25</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1"/>
  <dimension ref="A1:AG52"/>
  <sheetViews>
    <sheetView showGridLines="0" view="pageLayout" topLeftCell="A4" zoomScale="96" zoomScaleNormal="100" zoomScalePageLayoutView="96" workbookViewId="0">
      <selection activeCell="S26" sqref="S26"/>
    </sheetView>
  </sheetViews>
  <sheetFormatPr defaultRowHeight="14.4" x14ac:dyDescent="0.3"/>
  <cols>
    <col min="1" max="1" width="12.5546875" customWidth="1"/>
    <col min="3" max="3" width="9.44140625" customWidth="1"/>
    <col min="4" max="4" width="10.33203125" customWidth="1"/>
    <col min="5" max="18" width="6.5546875" customWidth="1"/>
    <col min="25" max="33" width="9.109375" style="16"/>
  </cols>
  <sheetData>
    <row r="1" spans="1:27" customFormat="1" ht="15" customHeight="1" x14ac:dyDescent="0.25">
      <c r="A1" s="16"/>
      <c r="B1" s="16"/>
      <c r="C1" s="16"/>
      <c r="D1" s="16"/>
      <c r="E1" s="16"/>
      <c r="F1" s="16"/>
      <c r="G1" s="16"/>
      <c r="H1" s="16"/>
      <c r="I1" s="16"/>
      <c r="J1" s="16"/>
      <c r="K1" s="16"/>
      <c r="L1" s="16"/>
      <c r="M1" s="16"/>
      <c r="N1" s="16"/>
      <c r="O1" s="16"/>
      <c r="P1" s="16"/>
      <c r="Q1" s="16"/>
      <c r="R1" s="16"/>
      <c r="S1" s="16"/>
      <c r="T1" s="16"/>
      <c r="U1" s="16"/>
      <c r="V1" s="16"/>
      <c r="W1" s="16"/>
      <c r="X1" s="16"/>
      <c r="Y1" s="16"/>
      <c r="Z1" s="16"/>
      <c r="AA1" s="16"/>
    </row>
    <row r="2" spans="1:27" customFormat="1" ht="15" customHeight="1" x14ac:dyDescent="0.25">
      <c r="A2" s="16"/>
      <c r="B2" s="16"/>
      <c r="C2" s="16"/>
      <c r="D2" s="16"/>
      <c r="E2" s="16"/>
      <c r="F2" s="16"/>
      <c r="G2" s="16"/>
      <c r="H2" s="16"/>
      <c r="I2" s="16"/>
      <c r="J2" s="16"/>
      <c r="K2" s="16"/>
      <c r="L2" s="16"/>
      <c r="M2" s="16"/>
      <c r="N2" s="16"/>
      <c r="O2" s="16"/>
      <c r="P2" s="16"/>
      <c r="Q2" s="16"/>
      <c r="R2" s="16"/>
      <c r="S2" s="17"/>
      <c r="T2" s="17"/>
      <c r="U2" s="17"/>
      <c r="V2" s="17"/>
      <c r="W2" s="17"/>
      <c r="X2" s="17"/>
      <c r="Y2" s="16"/>
      <c r="Z2" s="16"/>
      <c r="AA2" s="16"/>
    </row>
    <row r="3" spans="1:27" customFormat="1" ht="15" customHeight="1" x14ac:dyDescent="0.25">
      <c r="A3" s="16"/>
      <c r="B3" s="16"/>
      <c r="C3" s="16"/>
      <c r="D3" s="16"/>
      <c r="E3" s="16"/>
      <c r="F3" s="16"/>
      <c r="G3" s="16"/>
      <c r="H3" s="16"/>
      <c r="I3" s="16"/>
      <c r="J3" s="16"/>
      <c r="K3" s="16"/>
      <c r="L3" s="16"/>
      <c r="M3" s="16"/>
      <c r="N3" s="16"/>
      <c r="O3" s="16"/>
      <c r="P3" s="16"/>
      <c r="Q3" s="16"/>
      <c r="R3" s="16"/>
      <c r="S3" s="17"/>
      <c r="T3" s="17"/>
      <c r="U3" s="17"/>
      <c r="V3" s="17"/>
      <c r="W3" s="17"/>
      <c r="X3" s="17"/>
      <c r="Y3" s="16"/>
      <c r="Z3" s="16"/>
      <c r="AA3" s="16"/>
    </row>
    <row r="4" spans="1:27" customFormat="1" ht="15" customHeight="1" x14ac:dyDescent="0.25">
      <c r="A4" s="16"/>
      <c r="B4" s="16"/>
      <c r="C4" s="16"/>
      <c r="D4" s="16"/>
      <c r="E4" s="16"/>
      <c r="F4" s="16"/>
      <c r="G4" s="16"/>
      <c r="H4" s="16"/>
      <c r="I4" s="16"/>
      <c r="J4" s="16"/>
      <c r="K4" s="16"/>
      <c r="L4" s="16"/>
      <c r="M4" s="16"/>
      <c r="N4" s="16"/>
      <c r="O4" s="16"/>
      <c r="P4" s="16"/>
      <c r="Q4" s="16"/>
      <c r="R4" s="16"/>
      <c r="S4" s="17"/>
      <c r="T4" s="17"/>
      <c r="U4" s="17"/>
      <c r="V4" s="17"/>
      <c r="W4" s="17"/>
      <c r="X4" s="17"/>
      <c r="Y4" s="16"/>
      <c r="Z4" s="16"/>
      <c r="AA4" s="16"/>
    </row>
    <row r="5" spans="1:27" customFormat="1" ht="11.25" customHeight="1" x14ac:dyDescent="0.3">
      <c r="A5" s="1444" t="s">
        <v>299</v>
      </c>
      <c r="B5" s="1444"/>
      <c r="C5" s="1444"/>
      <c r="D5" s="1444"/>
      <c r="E5" s="1444"/>
      <c r="F5" s="1444"/>
      <c r="G5" s="1444"/>
      <c r="H5" s="1444"/>
      <c r="I5" s="1444"/>
      <c r="J5" s="1444"/>
      <c r="K5" s="1444"/>
      <c r="L5" s="1444"/>
      <c r="M5" s="1444"/>
      <c r="N5" s="1444"/>
      <c r="O5" s="1444"/>
      <c r="P5" s="1444"/>
      <c r="Q5" s="1444"/>
      <c r="R5" s="1444"/>
      <c r="S5" s="114"/>
      <c r="T5" s="114"/>
      <c r="U5" s="114"/>
      <c r="V5" s="114"/>
      <c r="W5" s="114"/>
      <c r="Y5" s="16"/>
      <c r="Z5" s="16"/>
      <c r="AA5" s="16"/>
    </row>
    <row r="6" spans="1:27" customFormat="1" ht="11.25" customHeight="1" x14ac:dyDescent="0.3">
      <c r="A6" s="1445"/>
      <c r="B6" s="1445"/>
      <c r="C6" s="1445"/>
      <c r="D6" s="1445"/>
      <c r="E6" s="1445"/>
      <c r="F6" s="1445"/>
      <c r="G6" s="1445"/>
      <c r="H6" s="1445"/>
      <c r="I6" s="1445"/>
      <c r="J6" s="1445"/>
      <c r="K6" s="1445"/>
      <c r="L6" s="1445"/>
      <c r="M6" s="1445"/>
      <c r="N6" s="1445"/>
      <c r="O6" s="1445"/>
      <c r="P6" s="1445"/>
      <c r="Q6" s="1445"/>
      <c r="R6" s="1445"/>
      <c r="S6" s="114"/>
      <c r="T6" s="114"/>
      <c r="U6" s="114"/>
      <c r="V6" s="114"/>
      <c r="W6" s="114"/>
      <c r="Y6" s="16"/>
      <c r="Z6" s="16"/>
    </row>
    <row r="7" spans="1:27" customFormat="1" ht="7.5" customHeight="1" x14ac:dyDescent="0.25">
      <c r="A7" s="1"/>
      <c r="B7" s="1"/>
      <c r="C7" s="1"/>
      <c r="D7" s="1"/>
      <c r="E7" s="1"/>
      <c r="F7" s="1"/>
      <c r="G7" s="1"/>
      <c r="H7" s="1"/>
      <c r="I7" s="1"/>
      <c r="J7" s="1"/>
      <c r="K7" s="1"/>
      <c r="L7" s="1"/>
      <c r="M7" s="1"/>
      <c r="N7" s="1"/>
      <c r="O7" s="1"/>
      <c r="P7" s="1"/>
      <c r="Q7" s="1"/>
      <c r="R7" s="1"/>
      <c r="S7" s="17"/>
      <c r="T7" s="17"/>
      <c r="U7" s="17"/>
      <c r="V7" s="17"/>
      <c r="W7" s="17"/>
      <c r="Y7" s="16"/>
      <c r="Z7" s="16"/>
    </row>
    <row r="8" spans="1:27" customFormat="1" ht="30.75" customHeight="1" x14ac:dyDescent="0.3">
      <c r="A8" s="65" t="s">
        <v>1</v>
      </c>
      <c r="B8" s="68"/>
      <c r="C8" s="68"/>
      <c r="D8" s="68"/>
      <c r="E8" s="217"/>
      <c r="F8" s="218" t="s">
        <v>0</v>
      </c>
      <c r="G8" s="1446">
        <v>2016</v>
      </c>
      <c r="H8" s="1447"/>
      <c r="I8" s="1448"/>
      <c r="J8" s="1446">
        <v>2017</v>
      </c>
      <c r="K8" s="1447"/>
      <c r="L8" s="1448"/>
      <c r="M8" s="1446">
        <v>2018</v>
      </c>
      <c r="N8" s="1447"/>
      <c r="O8" s="1448"/>
      <c r="P8" s="1449" t="str">
        <f>"2019
i alt pr."&amp;" "&amp;Forside!Q1&amp;""</f>
        <v>2019
i alt pr. 30.09.2019</v>
      </c>
      <c r="Q8" s="1450"/>
      <c r="R8" s="1450"/>
      <c r="S8" s="17"/>
      <c r="Y8" s="16"/>
      <c r="Z8" s="16"/>
    </row>
    <row r="9" spans="1:27" customFormat="1" ht="14.4" customHeight="1" x14ac:dyDescent="0.3">
      <c r="A9" s="133" t="s">
        <v>333</v>
      </c>
      <c r="B9" s="134"/>
      <c r="C9" s="134"/>
      <c r="D9" s="134"/>
      <c r="E9" s="134"/>
      <c r="F9" s="134"/>
      <c r="G9" s="1371">
        <v>9194</v>
      </c>
      <c r="H9" s="1372">
        <v>2244</v>
      </c>
      <c r="I9" s="1373">
        <v>2244</v>
      </c>
      <c r="J9" s="1371">
        <v>8949</v>
      </c>
      <c r="K9" s="1372"/>
      <c r="L9" s="1373"/>
      <c r="M9" s="1371">
        <v>8861</v>
      </c>
      <c r="N9" s="1372"/>
      <c r="O9" s="1373"/>
      <c r="P9" s="1429">
        <v>6946</v>
      </c>
      <c r="Q9" s="1430"/>
      <c r="R9" s="1430"/>
      <c r="S9" s="17"/>
      <c r="Y9" s="16"/>
      <c r="Z9" s="16"/>
    </row>
    <row r="10" spans="1:27" customFormat="1" ht="14.4" customHeight="1" x14ac:dyDescent="0.3">
      <c r="A10" s="113" t="s">
        <v>40</v>
      </c>
      <c r="B10" s="135"/>
      <c r="C10" s="135"/>
      <c r="D10" s="135"/>
      <c r="E10" s="135"/>
      <c r="F10" s="135"/>
      <c r="G10" s="1357">
        <v>1349</v>
      </c>
      <c r="H10" s="1358"/>
      <c r="I10" s="1359"/>
      <c r="J10" s="1357">
        <v>1423</v>
      </c>
      <c r="K10" s="1358"/>
      <c r="L10" s="1359"/>
      <c r="M10" s="1357">
        <v>1311</v>
      </c>
      <c r="N10" s="1358"/>
      <c r="O10" s="1359"/>
      <c r="P10" s="1425">
        <v>778</v>
      </c>
      <c r="Q10" s="1426"/>
      <c r="R10" s="1426"/>
      <c r="S10" s="17"/>
      <c r="Y10" s="16"/>
      <c r="Z10" s="16"/>
    </row>
    <row r="11" spans="1:27" customFormat="1" ht="14.4" customHeight="1" x14ac:dyDescent="0.3">
      <c r="A11" s="113" t="s">
        <v>41</v>
      </c>
      <c r="B11" s="135"/>
      <c r="C11" s="135"/>
      <c r="D11" s="135"/>
      <c r="E11" s="135"/>
      <c r="F11" s="135"/>
      <c r="G11" s="1357">
        <v>1272</v>
      </c>
      <c r="H11" s="1358"/>
      <c r="I11" s="1359"/>
      <c r="J11" s="1357">
        <v>1899</v>
      </c>
      <c r="K11" s="1358"/>
      <c r="L11" s="1359"/>
      <c r="M11" s="1357">
        <v>2251</v>
      </c>
      <c r="N11" s="1358"/>
      <c r="O11" s="1359"/>
      <c r="P11" s="1425">
        <v>1764</v>
      </c>
      <c r="Q11" s="1426"/>
      <c r="R11" s="1426"/>
      <c r="S11" s="17"/>
      <c r="Y11" s="16"/>
      <c r="Z11" s="16"/>
    </row>
    <row r="12" spans="1:27" customFormat="1" x14ac:dyDescent="0.3">
      <c r="A12" s="113" t="s">
        <v>248</v>
      </c>
      <c r="B12" s="135"/>
      <c r="C12" s="135"/>
      <c r="D12" s="135"/>
      <c r="E12" s="135"/>
      <c r="F12" s="135"/>
      <c r="G12" s="1357">
        <v>1422</v>
      </c>
      <c r="H12" s="1358"/>
      <c r="I12" s="1359"/>
      <c r="J12" s="1357">
        <v>1874</v>
      </c>
      <c r="K12" s="1358"/>
      <c r="L12" s="1359"/>
      <c r="M12" s="1357">
        <v>2213</v>
      </c>
      <c r="N12" s="1358"/>
      <c r="O12" s="1359"/>
      <c r="P12" s="1425">
        <v>2912</v>
      </c>
      <c r="Q12" s="1426"/>
      <c r="R12" s="1426"/>
      <c r="S12" s="17"/>
      <c r="Y12" s="16"/>
      <c r="Z12" s="16"/>
    </row>
    <row r="13" spans="1:27" customFormat="1" x14ac:dyDescent="0.3">
      <c r="A13" s="113" t="s">
        <v>42</v>
      </c>
      <c r="B13" s="135"/>
      <c r="C13" s="135"/>
      <c r="D13" s="135"/>
      <c r="E13" s="135"/>
      <c r="F13" s="135"/>
      <c r="G13" s="1357">
        <v>75</v>
      </c>
      <c r="H13" s="1358"/>
      <c r="I13" s="1359"/>
      <c r="J13" s="1357">
        <v>90</v>
      </c>
      <c r="K13" s="1358"/>
      <c r="L13" s="1359"/>
      <c r="M13" s="1357">
        <v>109</v>
      </c>
      <c r="N13" s="1358"/>
      <c r="O13" s="1359"/>
      <c r="P13" s="1425">
        <v>86</v>
      </c>
      <c r="Q13" s="1426"/>
      <c r="R13" s="1426"/>
      <c r="S13" s="17"/>
      <c r="Y13" s="16"/>
      <c r="Z13" s="16"/>
    </row>
    <row r="14" spans="1:27" customFormat="1" x14ac:dyDescent="0.3">
      <c r="A14" s="136" t="s">
        <v>59</v>
      </c>
      <c r="B14" s="137"/>
      <c r="C14" s="137"/>
      <c r="D14" s="137"/>
      <c r="E14" s="137"/>
      <c r="F14" s="137"/>
      <c r="G14" s="1367">
        <v>979</v>
      </c>
      <c r="H14" s="1348"/>
      <c r="I14" s="1350"/>
      <c r="J14" s="1367">
        <v>1067</v>
      </c>
      <c r="K14" s="1348"/>
      <c r="L14" s="1350"/>
      <c r="M14" s="1367">
        <v>1091</v>
      </c>
      <c r="N14" s="1348"/>
      <c r="O14" s="1350"/>
      <c r="P14" s="1441">
        <v>643</v>
      </c>
      <c r="Q14" s="1442"/>
      <c r="R14" s="1442"/>
      <c r="S14" s="17"/>
      <c r="U14" t="s">
        <v>10</v>
      </c>
      <c r="Y14" s="16"/>
      <c r="Z14" s="16"/>
    </row>
    <row r="15" spans="1:27" customFormat="1" ht="14.4" customHeight="1" x14ac:dyDescent="0.3">
      <c r="A15" s="190" t="s">
        <v>2</v>
      </c>
      <c r="B15" s="190"/>
      <c r="C15" s="190"/>
      <c r="D15" s="190"/>
      <c r="E15" s="190"/>
      <c r="F15" s="190"/>
      <c r="G15" s="1420">
        <f>G9+G10+G11+G12+G13+G14</f>
        <v>14291</v>
      </c>
      <c r="H15" s="1421"/>
      <c r="I15" s="1443"/>
      <c r="J15" s="1420">
        <f>J9+J10+J11+J12+J13+J14</f>
        <v>15302</v>
      </c>
      <c r="K15" s="1421"/>
      <c r="L15" s="1443"/>
      <c r="M15" s="1420">
        <f>SUM(M9:O14)</f>
        <v>15836</v>
      </c>
      <c r="N15" s="1421"/>
      <c r="O15" s="1443"/>
      <c r="P15" s="1420">
        <f>SUM(P9:R14)</f>
        <v>13129</v>
      </c>
      <c r="Q15" s="1421"/>
      <c r="R15" s="1421"/>
      <c r="S15" s="17"/>
      <c r="Y15" s="16"/>
      <c r="Z15" s="16"/>
    </row>
    <row r="16" spans="1:27" customFormat="1" ht="6" customHeight="1" x14ac:dyDescent="0.3">
      <c r="A16" s="1433"/>
      <c r="B16" s="1433"/>
      <c r="C16" s="1433"/>
      <c r="D16" s="1433"/>
      <c r="E16" s="1433"/>
      <c r="F16" s="1433"/>
      <c r="G16" s="1433"/>
      <c r="H16" s="1433"/>
      <c r="I16" s="1433"/>
      <c r="J16" s="1433"/>
      <c r="K16" s="1433"/>
      <c r="L16" s="1433"/>
      <c r="M16" s="1433"/>
      <c r="N16" s="1433"/>
      <c r="O16" s="1433"/>
      <c r="P16" s="1433"/>
      <c r="Q16" s="36"/>
      <c r="R16" s="36"/>
      <c r="Y16" s="16"/>
      <c r="Z16" s="16"/>
      <c r="AA16" s="16"/>
    </row>
    <row r="17" spans="1:33" ht="39.75" customHeight="1" x14ac:dyDescent="0.3">
      <c r="A17" s="1146"/>
      <c r="B17" s="1146"/>
      <c r="C17" s="1146"/>
      <c r="D17" s="1146"/>
      <c r="E17" s="1146"/>
      <c r="F17" s="1146"/>
      <c r="G17" s="1146"/>
      <c r="H17" s="1146"/>
      <c r="I17" s="1146"/>
      <c r="J17" s="1146"/>
      <c r="K17" s="1146"/>
      <c r="L17" s="1146"/>
      <c r="M17" s="1146"/>
      <c r="N17" s="1146"/>
      <c r="O17" s="1146"/>
      <c r="P17" s="1146"/>
      <c r="Q17" s="1146"/>
      <c r="R17" s="1146"/>
      <c r="U17" t="s">
        <v>10</v>
      </c>
      <c r="Z17"/>
      <c r="AA17"/>
      <c r="AB17"/>
      <c r="AC17"/>
      <c r="AD17"/>
      <c r="AE17"/>
      <c r="AF17"/>
      <c r="AG17"/>
    </row>
    <row r="18" spans="1:33" x14ac:dyDescent="0.3">
      <c r="A18" s="409"/>
      <c r="B18" s="409"/>
      <c r="C18" s="409"/>
      <c r="D18" s="409"/>
      <c r="E18" s="409"/>
      <c r="F18" s="409"/>
      <c r="G18" s="409"/>
      <c r="H18" s="409"/>
      <c r="I18" s="409"/>
      <c r="J18" s="409"/>
      <c r="K18" s="409"/>
      <c r="L18" s="409"/>
      <c r="M18" s="409"/>
      <c r="N18" s="409"/>
      <c r="O18" s="409"/>
      <c r="P18" s="409"/>
      <c r="Q18" s="36"/>
      <c r="R18" s="36"/>
      <c r="S18" s="17"/>
      <c r="T18" s="16"/>
      <c r="U18" s="16"/>
      <c r="V18" s="17"/>
      <c r="W18" s="17"/>
      <c r="X18" s="17"/>
      <c r="Z18"/>
      <c r="AA18"/>
      <c r="AB18"/>
      <c r="AC18"/>
      <c r="AD18"/>
      <c r="AE18"/>
      <c r="AF18"/>
      <c r="AG18"/>
    </row>
    <row r="19" spans="1:33" x14ac:dyDescent="0.3">
      <c r="A19" s="1434"/>
      <c r="B19" s="1434"/>
      <c r="C19" s="1434"/>
      <c r="D19" s="1434"/>
      <c r="E19" s="1434"/>
      <c r="F19" s="1434"/>
      <c r="G19" s="1434"/>
      <c r="H19" s="1434"/>
      <c r="I19" s="1434"/>
      <c r="J19" s="1434"/>
      <c r="K19" s="1434"/>
      <c r="L19" s="1434"/>
      <c r="M19" s="1434"/>
      <c r="N19" s="1434"/>
      <c r="O19" s="1434"/>
      <c r="P19" s="1434"/>
      <c r="Q19" s="1434"/>
      <c r="R19" s="1434"/>
      <c r="S19" s="17"/>
      <c r="T19" s="16"/>
      <c r="U19" s="16"/>
      <c r="V19" s="17"/>
      <c r="W19" s="17"/>
      <c r="X19" s="17"/>
      <c r="Z19"/>
      <c r="AA19"/>
      <c r="AB19"/>
      <c r="AC19"/>
      <c r="AD19"/>
      <c r="AE19"/>
      <c r="AF19"/>
      <c r="AG19"/>
    </row>
    <row r="20" spans="1:33" ht="11.25" customHeight="1" x14ac:dyDescent="0.3">
      <c r="A20" s="1435" t="s">
        <v>300</v>
      </c>
      <c r="B20" s="1435"/>
      <c r="C20" s="1435"/>
      <c r="D20" s="1435"/>
      <c r="E20" s="1435"/>
      <c r="F20" s="1435"/>
      <c r="G20" s="1435"/>
      <c r="H20" s="1435"/>
      <c r="I20" s="1435"/>
      <c r="J20" s="1435"/>
      <c r="K20" s="1435"/>
      <c r="L20" s="1435"/>
      <c r="M20" s="1435"/>
      <c r="N20" s="1435"/>
      <c r="O20" s="1435"/>
      <c r="P20" s="1435"/>
      <c r="Q20" s="1435"/>
      <c r="R20" s="1435"/>
      <c r="S20" s="129"/>
      <c r="T20" s="16"/>
      <c r="U20" s="16"/>
      <c r="V20" s="129"/>
      <c r="W20" s="129"/>
      <c r="X20" s="129"/>
      <c r="Z20"/>
      <c r="AA20"/>
      <c r="AB20"/>
      <c r="AC20"/>
      <c r="AD20"/>
      <c r="AE20"/>
      <c r="AF20"/>
      <c r="AG20"/>
    </row>
    <row r="21" spans="1:33" ht="11.25" customHeight="1" x14ac:dyDescent="0.3">
      <c r="A21" s="1436"/>
      <c r="B21" s="1436"/>
      <c r="C21" s="1436"/>
      <c r="D21" s="1436"/>
      <c r="E21" s="1436"/>
      <c r="F21" s="1436"/>
      <c r="G21" s="1436"/>
      <c r="H21" s="1436"/>
      <c r="I21" s="1436"/>
      <c r="J21" s="1436"/>
      <c r="K21" s="1436"/>
      <c r="L21" s="1436"/>
      <c r="M21" s="1436"/>
      <c r="N21" s="1436"/>
      <c r="O21" s="1436"/>
      <c r="P21" s="1436"/>
      <c r="Q21" s="1436"/>
      <c r="R21" s="1436"/>
      <c r="S21" s="129"/>
      <c r="T21" s="16"/>
      <c r="U21" s="16"/>
      <c r="V21" s="129"/>
      <c r="W21" s="129"/>
      <c r="X21" s="129"/>
      <c r="Z21"/>
      <c r="AA21"/>
      <c r="AB21"/>
      <c r="AC21"/>
      <c r="AD21"/>
      <c r="AE21"/>
      <c r="AF21"/>
      <c r="AG21"/>
    </row>
    <row r="22" spans="1:33" ht="7.5" customHeight="1" x14ac:dyDescent="0.3">
      <c r="A22" s="1"/>
      <c r="B22" s="1"/>
      <c r="C22" s="1"/>
      <c r="D22" s="1"/>
      <c r="E22" s="1"/>
      <c r="F22" s="1"/>
      <c r="G22" s="1"/>
      <c r="H22" s="1"/>
      <c r="I22" s="1"/>
      <c r="J22" s="1"/>
      <c r="K22" s="1"/>
      <c r="L22" s="1"/>
      <c r="M22" s="1"/>
      <c r="N22" s="1"/>
      <c r="O22" s="1"/>
      <c r="P22" s="1"/>
      <c r="Q22" s="1"/>
      <c r="R22" s="1"/>
      <c r="S22" s="17"/>
      <c r="T22" s="16"/>
      <c r="U22" s="16"/>
      <c r="V22" s="17"/>
      <c r="W22" s="17"/>
      <c r="X22" s="17"/>
      <c r="Z22"/>
      <c r="AA22"/>
      <c r="AB22"/>
      <c r="AC22"/>
      <c r="AD22"/>
      <c r="AE22"/>
      <c r="AF22"/>
      <c r="AG22"/>
    </row>
    <row r="23" spans="1:33" ht="18.75" customHeight="1" x14ac:dyDescent="0.3">
      <c r="A23" s="1274" t="s">
        <v>0</v>
      </c>
      <c r="B23" s="1274"/>
      <c r="C23" s="1275"/>
      <c r="D23" s="1163" t="s">
        <v>338</v>
      </c>
      <c r="E23" s="1200">
        <v>2019</v>
      </c>
      <c r="F23" s="1201"/>
      <c r="G23" s="1201"/>
      <c r="H23" s="1201"/>
      <c r="I23" s="1201"/>
      <c r="J23" s="1201"/>
      <c r="K23" s="1201"/>
      <c r="L23" s="1201"/>
      <c r="M23" s="1201"/>
      <c r="N23" s="1201"/>
      <c r="O23" s="1201"/>
      <c r="P23" s="1277"/>
      <c r="Q23" s="1437" t="str">
        <f>"2019
i alt 
pr."&amp;" "&amp;Forside!Q1&amp;""</f>
        <v>2019
i alt 
pr. 30.09.2019</v>
      </c>
      <c r="R23" s="1438"/>
      <c r="S23" s="17"/>
      <c r="T23" s="16"/>
      <c r="U23" s="16"/>
      <c r="V23" s="17"/>
      <c r="W23" s="17"/>
      <c r="X23" s="17"/>
      <c r="Z23"/>
      <c r="AA23"/>
      <c r="AB23"/>
      <c r="AC23"/>
      <c r="AD23"/>
      <c r="AE23"/>
      <c r="AF23"/>
      <c r="AG23"/>
    </row>
    <row r="24" spans="1:33" ht="18.75" customHeight="1" x14ac:dyDescent="0.3">
      <c r="A24" s="111" t="s">
        <v>1</v>
      </c>
      <c r="B24" s="111"/>
      <c r="C24" s="111"/>
      <c r="D24" s="1276"/>
      <c r="E24" s="405" t="s">
        <v>72</v>
      </c>
      <c r="F24" s="221" t="s">
        <v>63</v>
      </c>
      <c r="G24" s="406" t="s">
        <v>64</v>
      </c>
      <c r="H24" s="221" t="s">
        <v>65</v>
      </c>
      <c r="I24" s="406" t="s">
        <v>57</v>
      </c>
      <c r="J24" s="221" t="s">
        <v>66</v>
      </c>
      <c r="K24" s="406" t="s">
        <v>67</v>
      </c>
      <c r="L24" s="221" t="s">
        <v>68</v>
      </c>
      <c r="M24" s="406" t="s">
        <v>69</v>
      </c>
      <c r="N24" s="221" t="s">
        <v>70</v>
      </c>
      <c r="O24" s="221" t="s">
        <v>71</v>
      </c>
      <c r="P24" s="407" t="s">
        <v>61</v>
      </c>
      <c r="Q24" s="1439"/>
      <c r="R24" s="1440"/>
      <c r="S24" s="17"/>
      <c r="T24" s="16"/>
      <c r="U24" s="16"/>
      <c r="V24" s="17"/>
      <c r="W24" s="17"/>
      <c r="X24" s="17"/>
      <c r="Z24"/>
      <c r="AA24"/>
      <c r="AB24"/>
      <c r="AC24"/>
      <c r="AD24"/>
      <c r="AE24"/>
      <c r="AF24"/>
      <c r="AG24"/>
    </row>
    <row r="25" spans="1:33" ht="15" customHeight="1" x14ac:dyDescent="0.25">
      <c r="A25" s="1269" t="s">
        <v>249</v>
      </c>
      <c r="B25" s="1269"/>
      <c r="C25" s="1270"/>
      <c r="D25" s="962">
        <v>881</v>
      </c>
      <c r="E25" s="964">
        <v>46</v>
      </c>
      <c r="F25" s="965">
        <v>76</v>
      </c>
      <c r="G25" s="921">
        <v>52</v>
      </c>
      <c r="H25" s="965">
        <v>35</v>
      </c>
      <c r="I25" s="921">
        <v>41</v>
      </c>
      <c r="J25" s="965">
        <v>39</v>
      </c>
      <c r="K25" s="921">
        <v>177</v>
      </c>
      <c r="L25" s="965">
        <v>136</v>
      </c>
      <c r="M25" s="921">
        <v>88</v>
      </c>
      <c r="N25" s="922"/>
      <c r="O25" s="923"/>
      <c r="P25" s="924"/>
      <c r="Q25" s="1429">
        <v>690</v>
      </c>
      <c r="R25" s="1430"/>
      <c r="S25" s="16"/>
      <c r="T25" s="16"/>
      <c r="U25" s="16"/>
      <c r="Y25"/>
      <c r="Z25"/>
      <c r="AA25"/>
      <c r="AB25"/>
      <c r="AC25"/>
      <c r="AD25"/>
      <c r="AE25"/>
      <c r="AF25"/>
      <c r="AG25"/>
    </row>
    <row r="26" spans="1:33" ht="27" customHeight="1" x14ac:dyDescent="0.3">
      <c r="A26" s="1278" t="s">
        <v>361</v>
      </c>
      <c r="B26" s="1278"/>
      <c r="C26" s="1279"/>
      <c r="D26" s="963">
        <v>5991</v>
      </c>
      <c r="E26" s="966">
        <v>180</v>
      </c>
      <c r="F26" s="287">
        <v>1198</v>
      </c>
      <c r="G26" s="286">
        <v>20</v>
      </c>
      <c r="H26" s="287">
        <v>48</v>
      </c>
      <c r="I26" s="286">
        <v>322</v>
      </c>
      <c r="J26" s="287">
        <v>505</v>
      </c>
      <c r="K26" s="286">
        <v>706</v>
      </c>
      <c r="L26" s="287">
        <v>562</v>
      </c>
      <c r="M26" s="286">
        <v>1237</v>
      </c>
      <c r="N26" s="937"/>
      <c r="O26" s="938"/>
      <c r="P26" s="926"/>
      <c r="Q26" s="1425">
        <v>4778</v>
      </c>
      <c r="R26" s="1426"/>
      <c r="S26" s="16"/>
      <c r="T26" s="16" t="s">
        <v>10</v>
      </c>
      <c r="U26" s="16"/>
      <c r="Y26"/>
      <c r="Z26"/>
      <c r="AA26"/>
      <c r="AB26"/>
      <c r="AC26"/>
      <c r="AD26"/>
      <c r="AE26"/>
      <c r="AF26"/>
      <c r="AG26"/>
    </row>
    <row r="27" spans="1:33" x14ac:dyDescent="0.3">
      <c r="A27" s="1431" t="s">
        <v>60</v>
      </c>
      <c r="B27" s="1431"/>
      <c r="C27" s="1432"/>
      <c r="D27" s="912">
        <v>1048</v>
      </c>
      <c r="E27" s="966">
        <v>87</v>
      </c>
      <c r="F27" s="289">
        <v>7</v>
      </c>
      <c r="G27" s="286">
        <v>7</v>
      </c>
      <c r="H27" s="287">
        <v>2</v>
      </c>
      <c r="I27" s="286">
        <v>61</v>
      </c>
      <c r="J27" s="287">
        <v>93</v>
      </c>
      <c r="K27" s="286">
        <v>204</v>
      </c>
      <c r="L27" s="287">
        <v>218</v>
      </c>
      <c r="M27" s="286">
        <v>67</v>
      </c>
      <c r="N27" s="603"/>
      <c r="O27" s="805"/>
      <c r="P27" s="201"/>
      <c r="Q27" s="1425">
        <v>746</v>
      </c>
      <c r="R27" s="1426"/>
      <c r="S27" s="16"/>
      <c r="T27" s="16"/>
      <c r="U27" s="16"/>
      <c r="Y27"/>
      <c r="Z27"/>
      <c r="AA27"/>
      <c r="AB27"/>
      <c r="AC27"/>
      <c r="AD27"/>
      <c r="AE27"/>
      <c r="AF27"/>
      <c r="AG27"/>
    </row>
    <row r="28" spans="1:33" x14ac:dyDescent="0.3">
      <c r="A28" s="1423" t="s">
        <v>43</v>
      </c>
      <c r="B28" s="1423"/>
      <c r="C28" s="1424"/>
      <c r="D28" s="825">
        <v>533</v>
      </c>
      <c r="E28" s="967">
        <v>20</v>
      </c>
      <c r="F28" s="289">
        <v>46</v>
      </c>
      <c r="G28" s="288">
        <v>40</v>
      </c>
      <c r="H28" s="289">
        <v>18</v>
      </c>
      <c r="I28" s="288">
        <v>49</v>
      </c>
      <c r="J28" s="289">
        <v>37</v>
      </c>
      <c r="K28" s="288">
        <v>44</v>
      </c>
      <c r="L28" s="289">
        <v>66</v>
      </c>
      <c r="M28" s="288">
        <v>96</v>
      </c>
      <c r="N28" s="603"/>
      <c r="O28" s="805"/>
      <c r="P28" s="926"/>
      <c r="Q28" s="1425">
        <v>416</v>
      </c>
      <c r="R28" s="1426"/>
      <c r="S28" s="16"/>
      <c r="T28" s="16"/>
      <c r="U28" s="16"/>
      <c r="Y28"/>
      <c r="Z28"/>
      <c r="AA28"/>
      <c r="AB28"/>
      <c r="AC28"/>
      <c r="AD28"/>
      <c r="AE28"/>
      <c r="AF28"/>
      <c r="AG28"/>
    </row>
    <row r="29" spans="1:33" ht="14.4" customHeight="1" x14ac:dyDescent="0.25">
      <c r="A29" s="1423" t="s">
        <v>44</v>
      </c>
      <c r="B29" s="1423"/>
      <c r="C29" s="1424"/>
      <c r="D29" s="825">
        <v>408</v>
      </c>
      <c r="E29" s="925">
        <v>21</v>
      </c>
      <c r="F29" s="366">
        <v>17</v>
      </c>
      <c r="G29" s="360">
        <v>2</v>
      </c>
      <c r="H29" s="366">
        <v>2</v>
      </c>
      <c r="I29" s="360">
        <v>17</v>
      </c>
      <c r="J29" s="366">
        <v>40</v>
      </c>
      <c r="K29" s="360">
        <v>42</v>
      </c>
      <c r="L29" s="366">
        <v>153</v>
      </c>
      <c r="M29" s="360">
        <v>22</v>
      </c>
      <c r="N29" s="603"/>
      <c r="O29" s="805"/>
      <c r="P29" s="201"/>
      <c r="Q29" s="1427">
        <v>316</v>
      </c>
      <c r="R29" s="1428"/>
      <c r="S29" s="16"/>
      <c r="T29" s="16" t="s">
        <v>10</v>
      </c>
      <c r="U29" s="16"/>
      <c r="Y29"/>
      <c r="Z29"/>
      <c r="AA29"/>
      <c r="AB29"/>
      <c r="AC29"/>
      <c r="AD29"/>
      <c r="AE29"/>
      <c r="AF29"/>
      <c r="AG29"/>
    </row>
    <row r="30" spans="1:33" ht="15" x14ac:dyDescent="0.25">
      <c r="A30" s="190" t="s">
        <v>2</v>
      </c>
      <c r="B30" s="190"/>
      <c r="C30" s="191"/>
      <c r="D30" s="453">
        <f t="shared" ref="D30:E30" si="0">SUM(D25:D29)</f>
        <v>8861</v>
      </c>
      <c r="E30" s="968">
        <f t="shared" si="0"/>
        <v>354</v>
      </c>
      <c r="F30" s="969">
        <f>SUM(F25:F29)</f>
        <v>1344</v>
      </c>
      <c r="G30" s="969">
        <f t="shared" ref="G30:M30" si="1">SUM(G25:G29)</f>
        <v>121</v>
      </c>
      <c r="H30" s="969">
        <f t="shared" si="1"/>
        <v>105</v>
      </c>
      <c r="I30" s="969">
        <f t="shared" si="1"/>
        <v>490</v>
      </c>
      <c r="J30" s="969">
        <f t="shared" si="1"/>
        <v>714</v>
      </c>
      <c r="K30" s="969">
        <f t="shared" si="1"/>
        <v>1173</v>
      </c>
      <c r="L30" s="969">
        <f t="shared" si="1"/>
        <v>1135</v>
      </c>
      <c r="M30" s="969">
        <f t="shared" si="1"/>
        <v>1510</v>
      </c>
      <c r="N30" s="969"/>
      <c r="O30" s="969"/>
      <c r="P30" s="969"/>
      <c r="Q30" s="1420">
        <f>SUM(E30:P30)</f>
        <v>6946</v>
      </c>
      <c r="R30" s="1421"/>
      <c r="S30" s="16"/>
      <c r="T30" s="16"/>
      <c r="U30" s="16"/>
      <c r="Y30"/>
      <c r="Z30"/>
      <c r="AA30"/>
      <c r="AB30"/>
      <c r="AC30"/>
      <c r="AD30"/>
      <c r="AE30"/>
      <c r="AF30"/>
      <c r="AG30"/>
    </row>
    <row r="31" spans="1:33" ht="5.25" customHeight="1" x14ac:dyDescent="0.3">
      <c r="A31" s="1422"/>
      <c r="B31" s="1422"/>
      <c r="C31" s="1422"/>
      <c r="D31" s="1422"/>
      <c r="E31" s="1422"/>
      <c r="F31" s="1422"/>
      <c r="G31" s="1422"/>
      <c r="H31" s="1422"/>
      <c r="I31" s="1422"/>
      <c r="J31" s="1422"/>
      <c r="K31" s="1422"/>
      <c r="L31" s="1422"/>
      <c r="M31" s="1422"/>
      <c r="N31" s="1422"/>
      <c r="O31" s="1422"/>
      <c r="P31" s="1422"/>
      <c r="Q31" s="1422"/>
      <c r="R31" s="1422"/>
      <c r="S31" s="16"/>
      <c r="T31" s="16"/>
      <c r="U31" s="16"/>
      <c r="Y31"/>
      <c r="Z31"/>
      <c r="AA31"/>
      <c r="AB31"/>
      <c r="AC31"/>
      <c r="AD31"/>
      <c r="AE31"/>
      <c r="AF31"/>
      <c r="AG31"/>
    </row>
    <row r="32" spans="1:33" s="16" customFormat="1" ht="22.5" customHeight="1" x14ac:dyDescent="0.3">
      <c r="A32" s="1146"/>
      <c r="B32" s="1146"/>
      <c r="C32" s="1146"/>
      <c r="D32" s="1146"/>
      <c r="E32" s="1146"/>
      <c r="F32" s="1146"/>
      <c r="G32" s="1146"/>
      <c r="H32" s="1146"/>
      <c r="I32" s="1146"/>
      <c r="J32" s="1146"/>
      <c r="K32" s="1146"/>
      <c r="L32" s="1146"/>
      <c r="M32" s="1146"/>
      <c r="N32" s="1146"/>
      <c r="O32" s="1146"/>
      <c r="P32" s="1146"/>
      <c r="Q32" s="1146"/>
      <c r="R32" s="1146"/>
      <c r="V32"/>
      <c r="W32"/>
      <c r="X32"/>
      <c r="Y32"/>
    </row>
    <row r="33" spans="1:25" s="16" customFormat="1" x14ac:dyDescent="0.3">
      <c r="A33"/>
      <c r="B33"/>
      <c r="C33"/>
      <c r="D33"/>
      <c r="E33"/>
      <c r="F33"/>
      <c r="G33"/>
      <c r="H33"/>
      <c r="I33"/>
      <c r="J33"/>
      <c r="K33"/>
      <c r="L33"/>
      <c r="M33"/>
      <c r="N33"/>
      <c r="O33"/>
      <c r="P33"/>
      <c r="Q33"/>
      <c r="R33"/>
      <c r="S33"/>
      <c r="V33"/>
      <c r="W33"/>
      <c r="X33"/>
      <c r="Y33"/>
    </row>
    <row r="34" spans="1:25" s="16" customFormat="1" x14ac:dyDescent="0.3">
      <c r="A34"/>
      <c r="B34"/>
      <c r="C34"/>
      <c r="D34"/>
      <c r="E34"/>
      <c r="F34"/>
      <c r="G34"/>
      <c r="H34"/>
      <c r="I34"/>
      <c r="J34"/>
      <c r="K34"/>
      <c r="L34"/>
      <c r="M34"/>
      <c r="N34"/>
      <c r="O34"/>
      <c r="P34"/>
      <c r="Q34"/>
      <c r="R34"/>
      <c r="S34"/>
      <c r="V34"/>
      <c r="W34"/>
      <c r="X34"/>
      <c r="Y34"/>
    </row>
    <row r="35" spans="1:25" s="16" customFormat="1" x14ac:dyDescent="0.3">
      <c r="A35"/>
      <c r="B35"/>
      <c r="C35"/>
      <c r="D35"/>
      <c r="E35"/>
      <c r="F35"/>
      <c r="G35"/>
      <c r="H35"/>
      <c r="I35"/>
      <c r="J35"/>
      <c r="K35"/>
      <c r="L35"/>
      <c r="M35"/>
      <c r="N35"/>
      <c r="O35"/>
      <c r="P35"/>
      <c r="Q35"/>
      <c r="R35"/>
      <c r="S35"/>
      <c r="V35"/>
      <c r="W35"/>
      <c r="X35"/>
      <c r="Y35"/>
    </row>
    <row r="36" spans="1:25" s="16" customFormat="1" x14ac:dyDescent="0.3">
      <c r="A36"/>
      <c r="B36"/>
      <c r="C36"/>
      <c r="D36"/>
      <c r="E36"/>
      <c r="F36"/>
      <c r="G36"/>
      <c r="H36"/>
      <c r="I36"/>
      <c r="J36"/>
      <c r="K36"/>
      <c r="L36"/>
      <c r="M36"/>
      <c r="N36"/>
      <c r="O36"/>
      <c r="P36"/>
      <c r="Q36"/>
      <c r="R36"/>
      <c r="S36"/>
      <c r="V36"/>
      <c r="W36"/>
      <c r="X36"/>
      <c r="Y36"/>
    </row>
    <row r="37" spans="1:25" s="16" customFormat="1" x14ac:dyDescent="0.3">
      <c r="V37"/>
      <c r="W37"/>
      <c r="X37"/>
      <c r="Y37"/>
    </row>
    <row r="38" spans="1:25" s="16" customFormat="1" x14ac:dyDescent="0.3">
      <c r="V38"/>
      <c r="W38"/>
      <c r="X38"/>
      <c r="Y38"/>
    </row>
    <row r="39" spans="1:25" s="16" customFormat="1" x14ac:dyDescent="0.3">
      <c r="V39"/>
      <c r="W39"/>
      <c r="X39"/>
      <c r="Y39"/>
    </row>
    <row r="40" spans="1:25" s="16" customFormat="1" x14ac:dyDescent="0.3"/>
    <row r="41" spans="1:25" s="16" customFormat="1" x14ac:dyDescent="0.3"/>
    <row r="42" spans="1:25" s="16" customFormat="1" x14ac:dyDescent="0.3"/>
    <row r="43" spans="1:25" s="16" customFormat="1" x14ac:dyDescent="0.3"/>
    <row r="44" spans="1:25" s="16" customFormat="1" x14ac:dyDescent="0.3"/>
    <row r="45" spans="1:25" s="16" customFormat="1" x14ac:dyDescent="0.3"/>
    <row r="46" spans="1:25" s="16" customFormat="1" x14ac:dyDescent="0.3"/>
    <row r="47" spans="1:25" s="16" customFormat="1" x14ac:dyDescent="0.3"/>
    <row r="48" spans="1:25" s="16" customFormat="1" x14ac:dyDescent="0.3"/>
    <row r="49" s="16" customFormat="1" x14ac:dyDescent="0.3"/>
    <row r="50" s="16" customFormat="1" x14ac:dyDescent="0.3"/>
    <row r="51" s="16" customFormat="1" x14ac:dyDescent="0.3"/>
    <row r="52" s="16" customFormat="1" x14ac:dyDescent="0.3"/>
  </sheetData>
  <mergeCells count="54">
    <mergeCell ref="A5:R6"/>
    <mergeCell ref="G8:I8"/>
    <mergeCell ref="J8:L8"/>
    <mergeCell ref="M8:O8"/>
    <mergeCell ref="P8:R8"/>
    <mergeCell ref="G9:I9"/>
    <mergeCell ref="J9:L9"/>
    <mergeCell ref="M9:O9"/>
    <mergeCell ref="P9:R9"/>
    <mergeCell ref="J12:L12"/>
    <mergeCell ref="M12:O12"/>
    <mergeCell ref="G10:I10"/>
    <mergeCell ref="J10:L10"/>
    <mergeCell ref="M10:O10"/>
    <mergeCell ref="P10:R10"/>
    <mergeCell ref="G11:I11"/>
    <mergeCell ref="J11:L11"/>
    <mergeCell ref="M11:O11"/>
    <mergeCell ref="P11:R11"/>
    <mergeCell ref="P12:R12"/>
    <mergeCell ref="G13:I13"/>
    <mergeCell ref="J13:L13"/>
    <mergeCell ref="M13:O13"/>
    <mergeCell ref="P13:R13"/>
    <mergeCell ref="G12:I12"/>
    <mergeCell ref="G14:I14"/>
    <mergeCell ref="J14:L14"/>
    <mergeCell ref="M14:O14"/>
    <mergeCell ref="P14:R14"/>
    <mergeCell ref="G15:I15"/>
    <mergeCell ref="J15:L15"/>
    <mergeCell ref="M15:O15"/>
    <mergeCell ref="P15:R15"/>
    <mergeCell ref="A16:P16"/>
    <mergeCell ref="A17:R17"/>
    <mergeCell ref="A19:R19"/>
    <mergeCell ref="A20:R21"/>
    <mergeCell ref="A23:C23"/>
    <mergeCell ref="D23:D24"/>
    <mergeCell ref="E23:P23"/>
    <mergeCell ref="Q23:R24"/>
    <mergeCell ref="A25:C25"/>
    <mergeCell ref="Q25:R25"/>
    <mergeCell ref="A26:C26"/>
    <mergeCell ref="Q26:R26"/>
    <mergeCell ref="A27:C27"/>
    <mergeCell ref="Q27:R27"/>
    <mergeCell ref="Q30:R30"/>
    <mergeCell ref="A31:R31"/>
    <mergeCell ref="A32:R32"/>
    <mergeCell ref="A28:C28"/>
    <mergeCell ref="Q28:R28"/>
    <mergeCell ref="A29:C29"/>
    <mergeCell ref="Q29:R29"/>
  </mergeCells>
  <printOptions verticalCentered="1"/>
  <pageMargins left="0.70866141732283472" right="0.51181102362204722" top="0.59055118110236227" bottom="0.59055118110236227" header="0.31496062992125984" footer="0"/>
  <pageSetup paperSize="9" orientation="landscape" r:id="rId1"/>
  <headerFooter>
    <oddFooter>&amp;LMånedstallene er foreløbige.&amp;RSide 26&amp;CTal på udlændingeområdet pr. 30.09.2019</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9"/>
  <dimension ref="A1:AS68"/>
  <sheetViews>
    <sheetView showGridLines="0" showWhiteSpace="0" view="pageLayout" topLeftCell="A23" zoomScaleNormal="100" workbookViewId="0">
      <selection activeCell="E9" sqref="E9"/>
    </sheetView>
  </sheetViews>
  <sheetFormatPr defaultRowHeight="14.4" x14ac:dyDescent="0.3"/>
  <cols>
    <col min="1" max="1" width="19.5546875" customWidth="1"/>
    <col min="2" max="2" width="7.33203125" customWidth="1"/>
    <col min="4" max="4" width="11.109375" customWidth="1"/>
    <col min="5" max="16" width="6.109375" customWidth="1"/>
    <col min="17" max="17" width="11.109375" customWidth="1"/>
    <col min="23" max="45" width="9.109375" style="16"/>
  </cols>
  <sheetData>
    <row r="1" spans="1:45" x14ac:dyDescent="0.3">
      <c r="A1" s="16"/>
      <c r="B1" s="16"/>
      <c r="C1" s="16"/>
      <c r="D1" s="16"/>
      <c r="E1" s="16"/>
      <c r="F1" s="16"/>
      <c r="G1" s="16"/>
      <c r="H1" s="16"/>
      <c r="I1" s="16"/>
      <c r="J1" s="16"/>
      <c r="K1" s="16"/>
      <c r="L1" s="16"/>
      <c r="M1" s="16"/>
      <c r="N1" s="16"/>
      <c r="O1" s="16"/>
      <c r="P1" s="16"/>
      <c r="Q1" s="16"/>
      <c r="R1" s="16"/>
      <c r="S1" s="16"/>
      <c r="T1" s="16"/>
      <c r="U1" s="16"/>
      <c r="V1" s="16"/>
      <c r="AS1"/>
    </row>
    <row r="2" spans="1:45" x14ac:dyDescent="0.3">
      <c r="A2" s="16"/>
      <c r="B2" s="16"/>
      <c r="C2" s="16"/>
      <c r="D2" s="16"/>
      <c r="E2" s="16"/>
      <c r="F2" s="16"/>
      <c r="G2" s="16"/>
      <c r="H2" s="16"/>
      <c r="I2" s="16"/>
      <c r="J2" s="16"/>
      <c r="K2" s="16"/>
      <c r="L2" s="16"/>
      <c r="M2" s="16"/>
      <c r="N2" s="16"/>
      <c r="O2" s="16"/>
      <c r="P2" s="16"/>
      <c r="Q2" s="16"/>
      <c r="R2" s="16"/>
      <c r="S2" s="16"/>
      <c r="T2" s="16"/>
      <c r="U2" s="16"/>
      <c r="V2" s="16"/>
      <c r="AS2"/>
    </row>
    <row r="3" spans="1:45" ht="9.75" customHeight="1" x14ac:dyDescent="0.3">
      <c r="A3" s="16"/>
      <c r="B3" s="16"/>
      <c r="C3" s="16"/>
      <c r="D3" s="16"/>
      <c r="E3" s="16"/>
      <c r="F3" s="16"/>
      <c r="G3" s="16"/>
      <c r="H3" s="16"/>
      <c r="I3" s="16"/>
      <c r="J3" s="16"/>
      <c r="K3" s="16"/>
      <c r="L3" s="16"/>
      <c r="M3" s="16"/>
      <c r="N3" s="16"/>
      <c r="O3" s="16"/>
      <c r="P3" s="16"/>
      <c r="Q3" s="17"/>
      <c r="R3" s="17"/>
      <c r="S3" s="17"/>
      <c r="T3" s="17"/>
      <c r="U3" s="17"/>
      <c r="V3" s="16"/>
      <c r="AS3"/>
    </row>
    <row r="4" spans="1:45" ht="11.25" customHeight="1" x14ac:dyDescent="0.25">
      <c r="A4" s="16"/>
      <c r="B4" s="16"/>
      <c r="C4" s="16"/>
      <c r="D4" s="16"/>
      <c r="E4" s="16"/>
      <c r="F4" s="16"/>
      <c r="G4" s="16"/>
      <c r="H4" s="16"/>
      <c r="I4" s="16"/>
      <c r="J4" s="16"/>
      <c r="K4" s="16"/>
      <c r="L4" s="16"/>
      <c r="M4" s="16"/>
      <c r="N4" s="16"/>
      <c r="O4" s="16"/>
      <c r="P4" s="16"/>
      <c r="Q4" s="16"/>
      <c r="R4" s="17"/>
      <c r="S4" s="17"/>
      <c r="T4" s="17"/>
      <c r="U4" s="17"/>
      <c r="V4" s="17"/>
    </row>
    <row r="5" spans="1:45" ht="11.25" customHeight="1" x14ac:dyDescent="0.3">
      <c r="A5" s="1444" t="s">
        <v>362</v>
      </c>
      <c r="B5" s="1444"/>
      <c r="C5" s="1444"/>
      <c r="D5" s="1444"/>
      <c r="E5" s="1444"/>
      <c r="F5" s="1444"/>
      <c r="G5" s="1444"/>
      <c r="H5" s="1444"/>
      <c r="I5" s="1444"/>
      <c r="J5" s="1444"/>
      <c r="K5" s="1444"/>
      <c r="L5" s="1444"/>
      <c r="M5" s="1444"/>
      <c r="N5" s="1444"/>
      <c r="O5" s="1444"/>
      <c r="P5" s="1444"/>
      <c r="Q5" s="1444"/>
      <c r="R5" s="130"/>
      <c r="S5" s="130"/>
      <c r="T5" s="130"/>
      <c r="U5" s="130"/>
      <c r="V5" s="130"/>
    </row>
    <row r="6" spans="1:45" ht="11.25" customHeight="1" x14ac:dyDescent="0.3">
      <c r="A6" s="1445"/>
      <c r="B6" s="1445"/>
      <c r="C6" s="1445"/>
      <c r="D6" s="1445"/>
      <c r="E6" s="1445"/>
      <c r="F6" s="1445"/>
      <c r="G6" s="1445"/>
      <c r="H6" s="1445"/>
      <c r="I6" s="1445"/>
      <c r="J6" s="1445"/>
      <c r="K6" s="1445"/>
      <c r="L6" s="1445"/>
      <c r="M6" s="1445"/>
      <c r="N6" s="1445"/>
      <c r="O6" s="1445"/>
      <c r="P6" s="1445"/>
      <c r="Q6" s="1445"/>
      <c r="R6" s="130"/>
      <c r="S6" s="130"/>
      <c r="T6" s="130"/>
      <c r="U6" s="130"/>
      <c r="V6" s="130"/>
    </row>
    <row r="7" spans="1:45" ht="2.25" customHeight="1" x14ac:dyDescent="0.25">
      <c r="A7" s="1"/>
      <c r="B7" s="1"/>
      <c r="C7" s="1"/>
      <c r="D7" s="1"/>
      <c r="E7" s="1"/>
      <c r="F7" s="1"/>
      <c r="G7" s="1"/>
      <c r="H7" s="1"/>
      <c r="I7" s="1"/>
      <c r="J7" s="1"/>
      <c r="K7" s="1"/>
      <c r="L7" s="1"/>
      <c r="M7" s="1"/>
      <c r="N7" s="1"/>
      <c r="O7" s="1"/>
      <c r="P7" s="1"/>
      <c r="Q7" s="1"/>
      <c r="R7" s="17"/>
      <c r="S7" s="17"/>
      <c r="T7" s="17"/>
      <c r="U7" s="17"/>
      <c r="V7" s="17"/>
    </row>
    <row r="8" spans="1:45" ht="13.5" customHeight="1" x14ac:dyDescent="0.3">
      <c r="A8" s="138"/>
      <c r="B8" s="138"/>
      <c r="C8" s="138"/>
      <c r="D8" s="1163" t="s">
        <v>338</v>
      </c>
      <c r="E8" s="1061">
        <v>2019</v>
      </c>
      <c r="F8" s="1062"/>
      <c r="G8" s="1062"/>
      <c r="H8" s="1062"/>
      <c r="I8" s="1062"/>
      <c r="J8" s="1062"/>
      <c r="K8" s="1062"/>
      <c r="L8" s="1062"/>
      <c r="M8" s="1062"/>
      <c r="N8" s="1062"/>
      <c r="O8" s="1062"/>
      <c r="P8" s="1062"/>
      <c r="Q8" s="1437" t="str">
        <f>"2019
i alt 
pr."&amp;" "&amp;Forside!Q1&amp;""</f>
        <v>2019
i alt 
pr. 30.09.2019</v>
      </c>
      <c r="R8" s="16"/>
      <c r="S8" s="16"/>
      <c r="T8" s="16"/>
      <c r="U8" s="16"/>
      <c r="V8" s="16"/>
    </row>
    <row r="9" spans="1:45" ht="24" customHeight="1" x14ac:dyDescent="0.3">
      <c r="A9" s="111" t="s">
        <v>11</v>
      </c>
      <c r="B9" s="111"/>
      <c r="C9" s="139"/>
      <c r="D9" s="1276"/>
      <c r="E9" s="220" t="s">
        <v>72</v>
      </c>
      <c r="F9" s="221" t="s">
        <v>63</v>
      </c>
      <c r="G9" s="403" t="s">
        <v>64</v>
      </c>
      <c r="H9" s="221" t="s">
        <v>65</v>
      </c>
      <c r="I9" s="403" t="s">
        <v>57</v>
      </c>
      <c r="J9" s="221" t="s">
        <v>66</v>
      </c>
      <c r="K9" s="403" t="s">
        <v>67</v>
      </c>
      <c r="L9" s="221" t="s">
        <v>68</v>
      </c>
      <c r="M9" s="403" t="s">
        <v>69</v>
      </c>
      <c r="N9" s="221" t="s">
        <v>70</v>
      </c>
      <c r="O9" s="221" t="s">
        <v>71</v>
      </c>
      <c r="P9" s="403" t="s">
        <v>61</v>
      </c>
      <c r="Q9" s="1454"/>
      <c r="R9" s="16"/>
      <c r="S9" s="16"/>
      <c r="T9" s="16"/>
      <c r="U9" s="16"/>
      <c r="V9" s="16"/>
    </row>
    <row r="10" spans="1:45" ht="12.75" customHeight="1" x14ac:dyDescent="0.25">
      <c r="A10" s="222" t="s">
        <v>15</v>
      </c>
      <c r="B10" s="222"/>
      <c r="C10" s="222"/>
      <c r="D10" s="454">
        <v>3252</v>
      </c>
      <c r="E10" s="469">
        <v>74</v>
      </c>
      <c r="F10" s="470">
        <v>1161</v>
      </c>
      <c r="G10" s="471">
        <v>13</v>
      </c>
      <c r="H10" s="472">
        <v>9</v>
      </c>
      <c r="I10" s="471">
        <v>49</v>
      </c>
      <c r="J10" s="472">
        <v>97</v>
      </c>
      <c r="K10" s="471">
        <v>104</v>
      </c>
      <c r="L10" s="473">
        <v>140</v>
      </c>
      <c r="M10" s="473">
        <v>1149</v>
      </c>
      <c r="N10" s="474"/>
      <c r="O10" s="475"/>
      <c r="P10" s="476"/>
      <c r="Q10" s="451">
        <f t="shared" ref="Q10:Q15" si="0">SUM(E10:P10)</f>
        <v>2796</v>
      </c>
      <c r="R10" s="16"/>
      <c r="S10" s="16"/>
      <c r="T10" s="16"/>
      <c r="U10" s="16"/>
      <c r="V10" s="16"/>
    </row>
    <row r="11" spans="1:45" ht="12.75" customHeight="1" x14ac:dyDescent="0.25">
      <c r="A11" s="223" t="s">
        <v>16</v>
      </c>
      <c r="B11" s="223"/>
      <c r="C11" s="223"/>
      <c r="D11" s="455">
        <v>1317</v>
      </c>
      <c r="E11" s="477">
        <v>30</v>
      </c>
      <c r="F11" s="478">
        <v>22</v>
      </c>
      <c r="G11" s="479">
        <v>23</v>
      </c>
      <c r="H11" s="480">
        <v>19</v>
      </c>
      <c r="I11" s="479">
        <v>115</v>
      </c>
      <c r="J11" s="480">
        <v>166</v>
      </c>
      <c r="K11" s="479">
        <v>393</v>
      </c>
      <c r="L11" s="481">
        <v>207</v>
      </c>
      <c r="M11" s="481">
        <v>73</v>
      </c>
      <c r="N11" s="482"/>
      <c r="O11" s="483"/>
      <c r="P11" s="484"/>
      <c r="Q11" s="452">
        <f t="shared" si="0"/>
        <v>1048</v>
      </c>
      <c r="R11" s="16"/>
      <c r="S11" s="16"/>
      <c r="T11" s="16"/>
      <c r="U11" s="16"/>
      <c r="V11" s="16"/>
    </row>
    <row r="12" spans="1:45" ht="12.75" customHeight="1" x14ac:dyDescent="0.25">
      <c r="A12" s="224" t="s">
        <v>111</v>
      </c>
      <c r="B12" s="224"/>
      <c r="C12" s="224"/>
      <c r="D12" s="455">
        <v>405</v>
      </c>
      <c r="E12" s="485">
        <v>17</v>
      </c>
      <c r="F12" s="486">
        <v>24</v>
      </c>
      <c r="G12" s="487">
        <v>6</v>
      </c>
      <c r="H12" s="488">
        <v>5</v>
      </c>
      <c r="I12" s="487">
        <v>23</v>
      </c>
      <c r="J12" s="488">
        <v>48</v>
      </c>
      <c r="K12" s="487">
        <v>67</v>
      </c>
      <c r="L12" s="489">
        <v>42</v>
      </c>
      <c r="M12" s="489">
        <v>19</v>
      </c>
      <c r="N12" s="482"/>
      <c r="O12" s="483"/>
      <c r="P12" s="484"/>
      <c r="Q12" s="452">
        <f t="shared" si="0"/>
        <v>251</v>
      </c>
      <c r="R12" s="16"/>
      <c r="S12" s="16"/>
      <c r="T12" s="16"/>
      <c r="U12" s="16"/>
      <c r="V12" s="16"/>
    </row>
    <row r="13" spans="1:45" ht="12.75" customHeight="1" x14ac:dyDescent="0.25">
      <c r="A13" s="224" t="s">
        <v>46</v>
      </c>
      <c r="B13" s="224"/>
      <c r="C13" s="224"/>
      <c r="D13" s="456">
        <v>372</v>
      </c>
      <c r="E13" s="477">
        <v>32</v>
      </c>
      <c r="F13" s="478">
        <v>15</v>
      </c>
      <c r="G13" s="479">
        <v>4</v>
      </c>
      <c r="H13" s="480">
        <v>8</v>
      </c>
      <c r="I13" s="479">
        <v>36</v>
      </c>
      <c r="J13" s="480">
        <v>46</v>
      </c>
      <c r="K13" s="479">
        <v>84</v>
      </c>
      <c r="L13" s="481">
        <v>74</v>
      </c>
      <c r="M13" s="481">
        <v>16</v>
      </c>
      <c r="N13" s="482"/>
      <c r="O13" s="483"/>
      <c r="P13" s="484"/>
      <c r="Q13" s="452">
        <f t="shared" si="0"/>
        <v>315</v>
      </c>
      <c r="R13" s="16"/>
      <c r="S13" s="16"/>
      <c r="T13" s="16"/>
      <c r="U13" s="16"/>
      <c r="V13" s="16"/>
    </row>
    <row r="14" spans="1:45" ht="12.75" customHeight="1" x14ac:dyDescent="0.25">
      <c r="A14" s="224" t="s">
        <v>45</v>
      </c>
      <c r="B14" s="224"/>
      <c r="C14" s="224"/>
      <c r="D14" s="456">
        <v>369</v>
      </c>
      <c r="E14" s="485">
        <v>39</v>
      </c>
      <c r="F14" s="486">
        <v>3</v>
      </c>
      <c r="G14" s="487">
        <v>3</v>
      </c>
      <c r="H14" s="488">
        <v>1</v>
      </c>
      <c r="I14" s="487">
        <v>8</v>
      </c>
      <c r="J14" s="488">
        <v>20</v>
      </c>
      <c r="K14" s="487">
        <v>62</v>
      </c>
      <c r="L14" s="489">
        <v>95</v>
      </c>
      <c r="M14" s="489">
        <v>47</v>
      </c>
      <c r="N14" s="482"/>
      <c r="O14" s="483"/>
      <c r="P14" s="484"/>
      <c r="Q14" s="452">
        <f t="shared" si="0"/>
        <v>278</v>
      </c>
      <c r="R14" s="16"/>
      <c r="S14" s="16"/>
      <c r="T14" s="16"/>
      <c r="U14" s="16"/>
      <c r="V14" s="16"/>
    </row>
    <row r="15" spans="1:45" ht="12.75" customHeight="1" x14ac:dyDescent="0.3">
      <c r="A15" s="225" t="s">
        <v>59</v>
      </c>
      <c r="B15" s="225"/>
      <c r="C15" s="225"/>
      <c r="D15" s="457">
        <v>3146</v>
      </c>
      <c r="E15" s="490">
        <v>162</v>
      </c>
      <c r="F15" s="491">
        <v>119</v>
      </c>
      <c r="G15" s="492">
        <v>72</v>
      </c>
      <c r="H15" s="493">
        <v>63</v>
      </c>
      <c r="I15" s="492">
        <v>259</v>
      </c>
      <c r="J15" s="493">
        <v>337</v>
      </c>
      <c r="K15" s="492">
        <v>463</v>
      </c>
      <c r="L15" s="494">
        <v>577</v>
      </c>
      <c r="M15" s="494">
        <v>206</v>
      </c>
      <c r="N15" s="495"/>
      <c r="O15" s="496"/>
      <c r="P15" s="497"/>
      <c r="Q15" s="452">
        <f t="shared" si="0"/>
        <v>2258</v>
      </c>
      <c r="R15" s="16"/>
      <c r="S15" s="16"/>
      <c r="T15" s="16"/>
      <c r="U15" s="16"/>
      <c r="V15" s="16"/>
    </row>
    <row r="16" spans="1:45" ht="13.5" customHeight="1" x14ac:dyDescent="0.25">
      <c r="A16" s="226" t="s">
        <v>2</v>
      </c>
      <c r="B16" s="226"/>
      <c r="C16" s="226"/>
      <c r="D16" s="458">
        <f>SUM(D10:D15)</f>
        <v>8861</v>
      </c>
      <c r="E16" s="498">
        <f t="shared" ref="E16" si="1">SUM(E10:E15)</f>
        <v>354</v>
      </c>
      <c r="F16" s="499">
        <f>SUM(F10:F15)</f>
        <v>1344</v>
      </c>
      <c r="G16" s="499">
        <f t="shared" ref="G16:M16" si="2">SUM(G10:G15)</f>
        <v>121</v>
      </c>
      <c r="H16" s="499">
        <f t="shared" si="2"/>
        <v>105</v>
      </c>
      <c r="I16" s="499">
        <f t="shared" si="2"/>
        <v>490</v>
      </c>
      <c r="J16" s="499">
        <f t="shared" si="2"/>
        <v>714</v>
      </c>
      <c r="K16" s="499">
        <f t="shared" si="2"/>
        <v>1173</v>
      </c>
      <c r="L16" s="499">
        <f t="shared" si="2"/>
        <v>1135</v>
      </c>
      <c r="M16" s="499">
        <f t="shared" si="2"/>
        <v>1510</v>
      </c>
      <c r="N16" s="499"/>
      <c r="O16" s="499"/>
      <c r="P16" s="499"/>
      <c r="Q16" s="453">
        <f t="shared" ref="Q16" si="3">SUM(Q10:Q15)</f>
        <v>6946</v>
      </c>
      <c r="R16" s="565"/>
      <c r="S16" s="17"/>
      <c r="T16" s="17"/>
      <c r="U16" s="17"/>
      <c r="V16" s="17"/>
    </row>
    <row r="17" spans="1:26" ht="8.25" customHeight="1" x14ac:dyDescent="0.25">
      <c r="A17" s="303"/>
      <c r="B17" s="404"/>
      <c r="C17" s="404"/>
      <c r="D17" s="404"/>
      <c r="E17" s="404"/>
      <c r="F17" s="404"/>
      <c r="G17" s="404"/>
      <c r="H17" s="404"/>
      <c r="I17" s="404"/>
      <c r="J17" s="404"/>
      <c r="K17" s="404"/>
      <c r="L17" s="404"/>
      <c r="M17" s="404"/>
      <c r="N17" s="404"/>
      <c r="O17" s="404"/>
      <c r="R17" s="17"/>
      <c r="S17" s="17"/>
      <c r="T17" s="17"/>
      <c r="U17" s="17"/>
      <c r="V17" s="17"/>
    </row>
    <row r="18" spans="1:26" ht="11.25" customHeight="1" x14ac:dyDescent="0.3">
      <c r="A18" s="1435" t="s">
        <v>301</v>
      </c>
      <c r="B18" s="1435"/>
      <c r="C18" s="1435"/>
      <c r="D18" s="1435"/>
      <c r="E18" s="1435"/>
      <c r="F18" s="1435"/>
      <c r="G18" s="1435"/>
      <c r="H18" s="1435"/>
      <c r="I18" s="1435"/>
      <c r="J18" s="1435"/>
      <c r="K18" s="1435"/>
      <c r="L18" s="1435"/>
      <c r="M18" s="1435"/>
      <c r="N18" s="1435"/>
      <c r="O18" s="1435"/>
      <c r="P18" s="1435"/>
      <c r="Q18" s="1435"/>
      <c r="R18" s="129"/>
      <c r="S18" s="129" t="s">
        <v>10</v>
      </c>
      <c r="T18" s="129" t="s">
        <v>10</v>
      </c>
      <c r="U18" s="129"/>
      <c r="V18" s="129"/>
    </row>
    <row r="19" spans="1:26" ht="11.25" customHeight="1" x14ac:dyDescent="0.3">
      <c r="A19" s="1436"/>
      <c r="B19" s="1436"/>
      <c r="C19" s="1436"/>
      <c r="D19" s="1436"/>
      <c r="E19" s="1436"/>
      <c r="F19" s="1436"/>
      <c r="G19" s="1436"/>
      <c r="H19" s="1436"/>
      <c r="I19" s="1436"/>
      <c r="J19" s="1436"/>
      <c r="K19" s="1436"/>
      <c r="L19" s="1436"/>
      <c r="M19" s="1436"/>
      <c r="N19" s="1436"/>
      <c r="O19" s="1436"/>
      <c r="P19" s="1436"/>
      <c r="Q19" s="1436"/>
      <c r="R19" s="129"/>
      <c r="S19" s="129"/>
      <c r="T19" s="129"/>
      <c r="U19" s="129"/>
      <c r="V19" s="129"/>
    </row>
    <row r="20" spans="1:26" ht="2.25" customHeight="1" x14ac:dyDescent="0.25">
      <c r="A20" s="1"/>
      <c r="B20" s="1"/>
      <c r="C20" s="1"/>
      <c r="D20" s="1"/>
      <c r="E20" s="1"/>
      <c r="F20" s="1"/>
      <c r="G20" s="1"/>
      <c r="H20" s="1"/>
      <c r="I20" s="1"/>
      <c r="J20" s="1"/>
      <c r="K20" s="1"/>
      <c r="L20" s="1"/>
      <c r="M20" s="1"/>
      <c r="N20" s="1"/>
      <c r="O20" s="1"/>
      <c r="P20" s="1"/>
      <c r="Q20" s="1"/>
      <c r="R20" s="17"/>
      <c r="S20" s="17"/>
      <c r="T20" s="17"/>
      <c r="U20" s="17"/>
      <c r="V20" s="17"/>
    </row>
    <row r="21" spans="1:26" ht="13.5" customHeight="1" x14ac:dyDescent="0.3">
      <c r="A21" s="138"/>
      <c r="B21" s="138"/>
      <c r="C21" s="138"/>
      <c r="D21" s="1163" t="s">
        <v>338</v>
      </c>
      <c r="E21" s="1061">
        <v>2019</v>
      </c>
      <c r="F21" s="1062"/>
      <c r="G21" s="1062"/>
      <c r="H21" s="1062"/>
      <c r="I21" s="1062"/>
      <c r="J21" s="1062"/>
      <c r="K21" s="1062"/>
      <c r="L21" s="1062"/>
      <c r="M21" s="1062"/>
      <c r="N21" s="1062"/>
      <c r="O21" s="1062"/>
      <c r="P21" s="1062"/>
      <c r="Q21" s="1437" t="str">
        <f>"2019
i alt 
pr."&amp;" "&amp;Forside!Q1&amp;""</f>
        <v>2019
i alt 
pr. 30.09.2019</v>
      </c>
      <c r="R21" s="17"/>
      <c r="S21" s="17" t="s">
        <v>10</v>
      </c>
      <c r="T21" s="17"/>
      <c r="U21" s="17"/>
      <c r="V21" s="17"/>
    </row>
    <row r="22" spans="1:26" ht="24" customHeight="1" x14ac:dyDescent="0.3">
      <c r="A22" s="111" t="s">
        <v>11</v>
      </c>
      <c r="B22" s="111"/>
      <c r="C22" s="139"/>
      <c r="D22" s="1276"/>
      <c r="E22" s="220" t="s">
        <v>72</v>
      </c>
      <c r="F22" s="221" t="s">
        <v>63</v>
      </c>
      <c r="G22" s="403" t="s">
        <v>64</v>
      </c>
      <c r="H22" s="221" t="s">
        <v>65</v>
      </c>
      <c r="I22" s="403" t="s">
        <v>57</v>
      </c>
      <c r="J22" s="221" t="s">
        <v>66</v>
      </c>
      <c r="K22" s="403" t="s">
        <v>67</v>
      </c>
      <c r="L22" s="221" t="s">
        <v>68</v>
      </c>
      <c r="M22" s="403" t="s">
        <v>69</v>
      </c>
      <c r="N22" s="221" t="s">
        <v>70</v>
      </c>
      <c r="O22" s="221" t="s">
        <v>71</v>
      </c>
      <c r="P22" s="403" t="s">
        <v>61</v>
      </c>
      <c r="Q22" s="1454"/>
      <c r="R22" s="17"/>
      <c r="S22" s="17" t="s">
        <v>10</v>
      </c>
      <c r="T22" s="17"/>
      <c r="U22" s="17"/>
      <c r="V22" s="17"/>
    </row>
    <row r="23" spans="1:26" ht="12.75" customHeight="1" x14ac:dyDescent="0.25">
      <c r="A23" s="222" t="s">
        <v>14</v>
      </c>
      <c r="B23" s="222"/>
      <c r="C23" s="222"/>
      <c r="D23" s="970">
        <v>1061</v>
      </c>
      <c r="E23" s="933">
        <v>60</v>
      </c>
      <c r="F23" s="935">
        <v>51</v>
      </c>
      <c r="G23" s="934">
        <v>74</v>
      </c>
      <c r="H23" s="935">
        <v>67</v>
      </c>
      <c r="I23" s="934">
        <v>65</v>
      </c>
      <c r="J23" s="935">
        <v>62</v>
      </c>
      <c r="K23" s="934">
        <v>90</v>
      </c>
      <c r="L23" s="935">
        <v>86</v>
      </c>
      <c r="M23" s="922">
        <v>75</v>
      </c>
      <c r="N23" s="921"/>
      <c r="O23" s="971"/>
      <c r="P23" s="924"/>
      <c r="Q23" s="452">
        <f t="shared" ref="Q23:Q28" si="4">SUM(E23:P23)</f>
        <v>630</v>
      </c>
      <c r="W23"/>
      <c r="X23"/>
      <c r="Y23"/>
      <c r="Z23"/>
    </row>
    <row r="24" spans="1:26" ht="12.75" customHeight="1" x14ac:dyDescent="0.25">
      <c r="A24" s="223" t="s">
        <v>329</v>
      </c>
      <c r="B24" s="223"/>
      <c r="C24" s="223"/>
      <c r="D24" s="972">
        <v>34</v>
      </c>
      <c r="E24" s="925">
        <v>4</v>
      </c>
      <c r="F24" s="360">
        <v>3</v>
      </c>
      <c r="G24" s="366">
        <v>6</v>
      </c>
      <c r="H24" s="360">
        <v>4</v>
      </c>
      <c r="I24" s="366">
        <v>5</v>
      </c>
      <c r="J24" s="360">
        <v>5</v>
      </c>
      <c r="K24" s="366">
        <v>1</v>
      </c>
      <c r="L24" s="360">
        <v>4</v>
      </c>
      <c r="M24" s="603">
        <v>4</v>
      </c>
      <c r="N24" s="288"/>
      <c r="O24" s="200"/>
      <c r="P24" s="201"/>
      <c r="Q24" s="452">
        <f t="shared" si="4"/>
        <v>36</v>
      </c>
      <c r="U24" t="s">
        <v>10</v>
      </c>
      <c r="W24"/>
      <c r="X24"/>
      <c r="Y24"/>
      <c r="Z24"/>
    </row>
    <row r="25" spans="1:26" ht="12.75" customHeight="1" x14ac:dyDescent="0.25">
      <c r="A25" s="223" t="s">
        <v>13</v>
      </c>
      <c r="B25" s="224"/>
      <c r="C25" s="224"/>
      <c r="D25" s="825">
        <v>32</v>
      </c>
      <c r="E25" s="925">
        <v>2</v>
      </c>
      <c r="F25" s="360">
        <v>0</v>
      </c>
      <c r="G25" s="366">
        <v>2</v>
      </c>
      <c r="H25" s="360">
        <v>1</v>
      </c>
      <c r="I25" s="366">
        <v>1</v>
      </c>
      <c r="J25" s="360">
        <v>1</v>
      </c>
      <c r="K25" s="366">
        <v>3</v>
      </c>
      <c r="L25" s="360">
        <v>4</v>
      </c>
      <c r="M25" s="603">
        <v>0</v>
      </c>
      <c r="N25" s="288"/>
      <c r="O25" s="200"/>
      <c r="P25" s="201"/>
      <c r="Q25" s="452">
        <f t="shared" si="4"/>
        <v>14</v>
      </c>
      <c r="W25"/>
      <c r="X25"/>
      <c r="Y25"/>
      <c r="Z25"/>
    </row>
    <row r="26" spans="1:26" ht="12.75" customHeight="1" x14ac:dyDescent="0.25">
      <c r="A26" s="224" t="s">
        <v>27</v>
      </c>
      <c r="B26" s="224"/>
      <c r="C26" s="224"/>
      <c r="D26" s="973">
        <v>29</v>
      </c>
      <c r="E26" s="925">
        <v>0</v>
      </c>
      <c r="F26" s="360">
        <v>1</v>
      </c>
      <c r="G26" s="366">
        <v>2</v>
      </c>
      <c r="H26" s="360">
        <v>0</v>
      </c>
      <c r="I26" s="366">
        <v>2</v>
      </c>
      <c r="J26" s="360">
        <v>0</v>
      </c>
      <c r="K26" s="366">
        <v>0</v>
      </c>
      <c r="L26" s="360">
        <v>1</v>
      </c>
      <c r="M26" s="603">
        <v>0</v>
      </c>
      <c r="N26" s="288"/>
      <c r="O26" s="200"/>
      <c r="P26" s="201"/>
      <c r="Q26" s="452">
        <f t="shared" si="4"/>
        <v>6</v>
      </c>
      <c r="V26" t="s">
        <v>10</v>
      </c>
      <c r="W26"/>
      <c r="X26"/>
      <c r="Y26"/>
      <c r="Z26"/>
    </row>
    <row r="27" spans="1:26" ht="12.75" customHeight="1" x14ac:dyDescent="0.25">
      <c r="A27" s="224" t="s">
        <v>20</v>
      </c>
      <c r="B27" s="224"/>
      <c r="C27" s="224"/>
      <c r="D27" s="973">
        <v>25</v>
      </c>
      <c r="E27" s="925">
        <v>2</v>
      </c>
      <c r="F27" s="360">
        <v>0</v>
      </c>
      <c r="G27" s="366">
        <v>1</v>
      </c>
      <c r="H27" s="360">
        <v>1</v>
      </c>
      <c r="I27" s="366">
        <v>1</v>
      </c>
      <c r="J27" s="360">
        <v>0</v>
      </c>
      <c r="K27" s="366">
        <v>5</v>
      </c>
      <c r="L27" s="360">
        <v>5</v>
      </c>
      <c r="M27" s="603">
        <v>1</v>
      </c>
      <c r="N27" s="288"/>
      <c r="O27" s="200"/>
      <c r="P27" s="201"/>
      <c r="Q27" s="452">
        <f t="shared" si="4"/>
        <v>16</v>
      </c>
      <c r="W27"/>
      <c r="X27"/>
      <c r="Y27"/>
      <c r="Z27"/>
    </row>
    <row r="28" spans="1:26" ht="12.75" customHeight="1" x14ac:dyDescent="0.3">
      <c r="A28" s="1452" t="s">
        <v>59</v>
      </c>
      <c r="B28" s="1452"/>
      <c r="C28" s="1453"/>
      <c r="D28" s="974">
        <v>130</v>
      </c>
      <c r="E28" s="975">
        <v>5</v>
      </c>
      <c r="F28" s="976">
        <v>9</v>
      </c>
      <c r="G28" s="976">
        <v>7</v>
      </c>
      <c r="H28" s="976">
        <v>5</v>
      </c>
      <c r="I28" s="977">
        <v>5</v>
      </c>
      <c r="J28" s="976">
        <v>14</v>
      </c>
      <c r="K28" s="977">
        <v>6</v>
      </c>
      <c r="L28" s="976">
        <v>7</v>
      </c>
      <c r="M28" s="978">
        <v>18</v>
      </c>
      <c r="N28" s="979"/>
      <c r="O28" s="980"/>
      <c r="P28" s="981"/>
      <c r="Q28" s="800">
        <f t="shared" si="4"/>
        <v>76</v>
      </c>
      <c r="S28" t="s">
        <v>10</v>
      </c>
      <c r="W28"/>
      <c r="X28"/>
      <c r="Y28"/>
      <c r="Z28"/>
    </row>
    <row r="29" spans="1:26" ht="13.5" customHeight="1" x14ac:dyDescent="0.25">
      <c r="A29" s="226" t="s">
        <v>2</v>
      </c>
      <c r="B29" s="226"/>
      <c r="C29" s="226"/>
      <c r="D29" s="801">
        <f>SUM(D23:D28)</f>
        <v>1311</v>
      </c>
      <c r="E29" s="968">
        <f t="shared" ref="E29" si="5">SUM(E23:E28)</f>
        <v>73</v>
      </c>
      <c r="F29" s="969">
        <f>SUM(F23:F28)</f>
        <v>64</v>
      </c>
      <c r="G29" s="969">
        <f t="shared" ref="G29:M29" si="6">SUM(G23:G28)</f>
        <v>92</v>
      </c>
      <c r="H29" s="969">
        <f t="shared" si="6"/>
        <v>78</v>
      </c>
      <c r="I29" s="969">
        <f t="shared" si="6"/>
        <v>79</v>
      </c>
      <c r="J29" s="969">
        <f t="shared" si="6"/>
        <v>82</v>
      </c>
      <c r="K29" s="969">
        <f t="shared" si="6"/>
        <v>105</v>
      </c>
      <c r="L29" s="969">
        <f t="shared" si="6"/>
        <v>107</v>
      </c>
      <c r="M29" s="969">
        <f t="shared" si="6"/>
        <v>98</v>
      </c>
      <c r="N29" s="969"/>
      <c r="O29" s="969"/>
      <c r="P29" s="969"/>
      <c r="Q29" s="453">
        <f>SUM(E29:P29)</f>
        <v>778</v>
      </c>
      <c r="W29"/>
      <c r="X29"/>
      <c r="Y29"/>
      <c r="Z29"/>
    </row>
    <row r="30" spans="1:26" ht="8.25" customHeight="1" x14ac:dyDescent="0.3">
      <c r="A30" s="410"/>
      <c r="B30" s="410"/>
      <c r="C30" s="410"/>
      <c r="D30" s="410"/>
      <c r="E30" s="410"/>
      <c r="F30" s="410"/>
      <c r="G30" s="410"/>
      <c r="H30" s="410"/>
      <c r="I30" s="410"/>
      <c r="J30" s="410"/>
      <c r="K30" s="410"/>
      <c r="L30" s="410"/>
      <c r="M30" s="410"/>
      <c r="N30" s="410"/>
      <c r="O30" s="410"/>
      <c r="P30" s="1"/>
      <c r="Q30" s="1"/>
      <c r="W30"/>
      <c r="X30"/>
      <c r="Y30"/>
    </row>
    <row r="31" spans="1:26" ht="11.25" customHeight="1" x14ac:dyDescent="0.3">
      <c r="A31" s="1435" t="s">
        <v>302</v>
      </c>
      <c r="B31" s="1435"/>
      <c r="C31" s="1435"/>
      <c r="D31" s="1435"/>
      <c r="E31" s="1435"/>
      <c r="F31" s="1435"/>
      <c r="G31" s="1435"/>
      <c r="H31" s="1435"/>
      <c r="I31" s="1435"/>
      <c r="J31" s="1435"/>
      <c r="K31" s="1435"/>
      <c r="L31" s="1435"/>
      <c r="M31" s="1435"/>
      <c r="N31" s="1435"/>
      <c r="O31" s="1435"/>
      <c r="P31" s="1435"/>
      <c r="Q31" s="1435"/>
      <c r="W31"/>
      <c r="X31"/>
      <c r="Y31"/>
    </row>
    <row r="32" spans="1:26" ht="11.25" customHeight="1" x14ac:dyDescent="0.3">
      <c r="A32" s="1436"/>
      <c r="B32" s="1436"/>
      <c r="C32" s="1436"/>
      <c r="D32" s="1436"/>
      <c r="E32" s="1436"/>
      <c r="F32" s="1436"/>
      <c r="G32" s="1436"/>
      <c r="H32" s="1436"/>
      <c r="I32" s="1436"/>
      <c r="J32" s="1436"/>
      <c r="K32" s="1436"/>
      <c r="L32" s="1436"/>
      <c r="M32" s="1436"/>
      <c r="N32" s="1436"/>
      <c r="O32" s="1436"/>
      <c r="P32" s="1436"/>
      <c r="Q32" s="1436"/>
    </row>
    <row r="33" spans="1:25" ht="2.25" customHeight="1" x14ac:dyDescent="0.3">
      <c r="A33" s="1"/>
      <c r="B33" s="1"/>
      <c r="C33" s="1"/>
      <c r="D33" s="1"/>
      <c r="E33" s="1"/>
      <c r="F33" s="1"/>
      <c r="G33" s="1"/>
      <c r="H33" s="1"/>
      <c r="I33" s="1"/>
      <c r="J33" s="1"/>
      <c r="K33" s="1"/>
      <c r="L33" s="1"/>
      <c r="M33" s="1"/>
      <c r="N33" s="1"/>
      <c r="O33" s="1"/>
      <c r="P33" s="1"/>
      <c r="Q33" s="1"/>
      <c r="R33" s="17"/>
      <c r="S33" s="17"/>
      <c r="U33" s="17"/>
      <c r="V33" s="17"/>
    </row>
    <row r="34" spans="1:25" ht="13.5" customHeight="1" x14ac:dyDescent="0.3">
      <c r="A34" s="138"/>
      <c r="B34" s="138"/>
      <c r="C34" s="138"/>
      <c r="D34" s="1163" t="s">
        <v>338</v>
      </c>
      <c r="E34" s="1061">
        <v>2019</v>
      </c>
      <c r="F34" s="1062"/>
      <c r="G34" s="1062"/>
      <c r="H34" s="1062"/>
      <c r="I34" s="1062"/>
      <c r="J34" s="1062"/>
      <c r="K34" s="1062"/>
      <c r="L34" s="1062"/>
      <c r="M34" s="1062"/>
      <c r="N34" s="1062"/>
      <c r="O34" s="1062"/>
      <c r="P34" s="1062"/>
      <c r="Q34" s="1437" t="str">
        <f>"2019
i alt 
pr."&amp;" "&amp;Forside!Q1&amp;""</f>
        <v>2019
i alt 
pr. 30.09.2019</v>
      </c>
      <c r="R34" s="17"/>
      <c r="S34" s="17" t="s">
        <v>10</v>
      </c>
      <c r="U34" s="17"/>
      <c r="V34" s="17"/>
    </row>
    <row r="35" spans="1:25" ht="24" customHeight="1" x14ac:dyDescent="0.3">
      <c r="A35" s="111" t="s">
        <v>11</v>
      </c>
      <c r="B35" s="111"/>
      <c r="C35" s="139"/>
      <c r="D35" s="1276"/>
      <c r="E35" s="220" t="s">
        <v>72</v>
      </c>
      <c r="F35" s="221" t="s">
        <v>63</v>
      </c>
      <c r="G35" s="403" t="s">
        <v>64</v>
      </c>
      <c r="H35" s="221" t="s">
        <v>65</v>
      </c>
      <c r="I35" s="403" t="s">
        <v>57</v>
      </c>
      <c r="J35" s="221" t="s">
        <v>66</v>
      </c>
      <c r="K35" s="403" t="s">
        <v>67</v>
      </c>
      <c r="L35" s="221" t="s">
        <v>68</v>
      </c>
      <c r="M35" s="403" t="s">
        <v>69</v>
      </c>
      <c r="N35" s="221" t="s">
        <v>70</v>
      </c>
      <c r="O35" s="221" t="s">
        <v>71</v>
      </c>
      <c r="P35" s="403" t="s">
        <v>61</v>
      </c>
      <c r="Q35" s="1454"/>
      <c r="R35" s="16"/>
      <c r="S35" s="16"/>
      <c r="T35" s="17"/>
      <c r="U35" s="16"/>
      <c r="V35" s="16"/>
    </row>
    <row r="36" spans="1:25" ht="12.75" customHeight="1" x14ac:dyDescent="0.25">
      <c r="A36" s="222" t="s">
        <v>27</v>
      </c>
      <c r="B36" s="222"/>
      <c r="C36" s="222"/>
      <c r="D36" s="970">
        <v>1687</v>
      </c>
      <c r="E36" s="933">
        <v>149</v>
      </c>
      <c r="F36" s="935">
        <v>120</v>
      </c>
      <c r="G36" s="934">
        <v>165</v>
      </c>
      <c r="H36" s="935">
        <v>107</v>
      </c>
      <c r="I36" s="934">
        <v>160</v>
      </c>
      <c r="J36" s="935">
        <v>92</v>
      </c>
      <c r="K36" s="934">
        <v>135</v>
      </c>
      <c r="L36" s="935">
        <v>172</v>
      </c>
      <c r="M36" s="922">
        <v>151</v>
      </c>
      <c r="N36" s="921"/>
      <c r="O36" s="971"/>
      <c r="P36" s="924"/>
      <c r="Q36" s="802">
        <f t="shared" ref="Q36:Q41" si="7">SUM(E36:P36)</f>
        <v>1251</v>
      </c>
      <c r="T36" s="17"/>
      <c r="W36"/>
      <c r="X36"/>
      <c r="Y36"/>
    </row>
    <row r="37" spans="1:25" ht="12.75" customHeight="1" x14ac:dyDescent="0.25">
      <c r="A37" s="227" t="s">
        <v>15</v>
      </c>
      <c r="B37" s="227"/>
      <c r="C37" s="227"/>
      <c r="D37" s="973">
        <v>97</v>
      </c>
      <c r="E37" s="982">
        <v>7</v>
      </c>
      <c r="F37" s="983">
        <v>7</v>
      </c>
      <c r="G37" s="984">
        <v>9</v>
      </c>
      <c r="H37" s="983">
        <v>5</v>
      </c>
      <c r="I37" s="984">
        <v>26</v>
      </c>
      <c r="J37" s="803">
        <v>8</v>
      </c>
      <c r="K37" s="803">
        <v>7</v>
      </c>
      <c r="L37" s="804">
        <v>9</v>
      </c>
      <c r="M37" s="805">
        <v>6</v>
      </c>
      <c r="N37" s="826"/>
      <c r="O37" s="805"/>
      <c r="P37" s="595"/>
      <c r="Q37" s="452">
        <f t="shared" si="7"/>
        <v>84</v>
      </c>
      <c r="T37" s="16"/>
      <c r="W37"/>
      <c r="X37"/>
      <c r="Y37"/>
    </row>
    <row r="38" spans="1:25" ht="12.75" customHeight="1" x14ac:dyDescent="0.25">
      <c r="A38" s="224" t="s">
        <v>16</v>
      </c>
      <c r="B38" s="224"/>
      <c r="C38" s="224"/>
      <c r="D38" s="973">
        <v>80</v>
      </c>
      <c r="E38" s="925">
        <v>7</v>
      </c>
      <c r="F38" s="360">
        <v>7</v>
      </c>
      <c r="G38" s="366">
        <v>13</v>
      </c>
      <c r="H38" s="360">
        <v>7</v>
      </c>
      <c r="I38" s="366">
        <v>6</v>
      </c>
      <c r="J38" s="360">
        <v>6</v>
      </c>
      <c r="K38" s="366">
        <v>13</v>
      </c>
      <c r="L38" s="360">
        <v>16</v>
      </c>
      <c r="M38" s="603">
        <v>10</v>
      </c>
      <c r="N38" s="288"/>
      <c r="O38" s="985"/>
      <c r="P38" s="595"/>
      <c r="Q38" s="452">
        <f t="shared" si="7"/>
        <v>85</v>
      </c>
      <c r="T38" t="s">
        <v>10</v>
      </c>
      <c r="W38"/>
      <c r="X38"/>
      <c r="Y38"/>
    </row>
    <row r="39" spans="1:25" ht="12.75" customHeight="1" x14ac:dyDescent="0.3">
      <c r="A39" s="223" t="s">
        <v>46</v>
      </c>
      <c r="B39" s="223"/>
      <c r="C39" s="223"/>
      <c r="D39" s="973">
        <v>47</v>
      </c>
      <c r="E39" s="925">
        <v>4</v>
      </c>
      <c r="F39" s="360">
        <v>3</v>
      </c>
      <c r="G39" s="366">
        <v>5</v>
      </c>
      <c r="H39" s="360">
        <v>6</v>
      </c>
      <c r="I39" s="366">
        <v>2</v>
      </c>
      <c r="J39" s="360">
        <v>7</v>
      </c>
      <c r="K39" s="366">
        <v>6</v>
      </c>
      <c r="L39" s="360">
        <v>1</v>
      </c>
      <c r="M39" s="603">
        <v>10</v>
      </c>
      <c r="N39" s="288"/>
      <c r="O39" s="985"/>
      <c r="P39" s="595"/>
      <c r="Q39" s="452">
        <f t="shared" si="7"/>
        <v>44</v>
      </c>
      <c r="W39"/>
      <c r="X39"/>
      <c r="Y39"/>
    </row>
    <row r="40" spans="1:25" ht="12.75" customHeight="1" x14ac:dyDescent="0.3">
      <c r="A40" s="224" t="s">
        <v>20</v>
      </c>
      <c r="B40" s="224"/>
      <c r="C40" s="224"/>
      <c r="D40" s="973">
        <v>42</v>
      </c>
      <c r="E40" s="986">
        <v>3</v>
      </c>
      <c r="F40" s="803">
        <v>3</v>
      </c>
      <c r="G40" s="804">
        <v>12</v>
      </c>
      <c r="H40" s="803">
        <v>1</v>
      </c>
      <c r="I40" s="804">
        <v>3</v>
      </c>
      <c r="J40" s="803">
        <v>1</v>
      </c>
      <c r="K40" s="803">
        <v>6</v>
      </c>
      <c r="L40" s="804">
        <v>6</v>
      </c>
      <c r="M40" s="805">
        <v>4</v>
      </c>
      <c r="N40" s="826"/>
      <c r="O40" s="805"/>
      <c r="P40" s="595"/>
      <c r="Q40" s="452">
        <f t="shared" si="7"/>
        <v>39</v>
      </c>
      <c r="W40"/>
      <c r="X40"/>
      <c r="Y40"/>
    </row>
    <row r="41" spans="1:25" ht="12.75" customHeight="1" x14ac:dyDescent="0.3">
      <c r="A41" s="1455" t="s">
        <v>59</v>
      </c>
      <c r="B41" s="1455"/>
      <c r="C41" s="1456"/>
      <c r="D41" s="974">
        <v>298</v>
      </c>
      <c r="E41" s="975">
        <v>22</v>
      </c>
      <c r="F41" s="976">
        <v>13</v>
      </c>
      <c r="G41" s="977">
        <v>38</v>
      </c>
      <c r="H41" s="976">
        <v>21</v>
      </c>
      <c r="I41" s="977">
        <v>39</v>
      </c>
      <c r="J41" s="976">
        <v>29</v>
      </c>
      <c r="K41" s="977">
        <v>28</v>
      </c>
      <c r="L41" s="976">
        <v>20</v>
      </c>
      <c r="M41" s="978">
        <v>51</v>
      </c>
      <c r="N41" s="979"/>
      <c r="O41" s="980"/>
      <c r="P41" s="981"/>
      <c r="Q41" s="800">
        <f t="shared" si="7"/>
        <v>261</v>
      </c>
      <c r="W41"/>
      <c r="X41"/>
      <c r="Y41"/>
    </row>
    <row r="42" spans="1:25" ht="13.5" customHeight="1" x14ac:dyDescent="0.3">
      <c r="A42" s="226" t="s">
        <v>2</v>
      </c>
      <c r="B42" s="226"/>
      <c r="C42" s="226"/>
      <c r="D42" s="801">
        <f>SUM(D36:D41)</f>
        <v>2251</v>
      </c>
      <c r="E42" s="968">
        <f t="shared" ref="E42:Q42" si="8">SUM(E36:E41)</f>
        <v>192</v>
      </c>
      <c r="F42" s="969">
        <f>SUM(F36:F41)</f>
        <v>153</v>
      </c>
      <c r="G42" s="969">
        <f t="shared" ref="G42:M42" si="9">SUM(G36:G41)</f>
        <v>242</v>
      </c>
      <c r="H42" s="969">
        <f t="shared" si="9"/>
        <v>147</v>
      </c>
      <c r="I42" s="969">
        <f t="shared" si="9"/>
        <v>236</v>
      </c>
      <c r="J42" s="969">
        <f t="shared" si="9"/>
        <v>143</v>
      </c>
      <c r="K42" s="969">
        <f t="shared" si="9"/>
        <v>195</v>
      </c>
      <c r="L42" s="969">
        <f t="shared" si="9"/>
        <v>224</v>
      </c>
      <c r="M42" s="969">
        <f t="shared" si="9"/>
        <v>232</v>
      </c>
      <c r="N42" s="969"/>
      <c r="O42" s="969"/>
      <c r="P42" s="1049"/>
      <c r="Q42" s="806">
        <f t="shared" si="8"/>
        <v>1764</v>
      </c>
      <c r="W42"/>
      <c r="X42"/>
      <c r="Y42"/>
    </row>
    <row r="43" spans="1:25" ht="11.25" customHeight="1" x14ac:dyDescent="0.3">
      <c r="A43" s="410"/>
      <c r="B43" s="410"/>
      <c r="C43" s="410"/>
      <c r="D43" s="410"/>
      <c r="K43" s="410"/>
      <c r="L43" s="410"/>
      <c r="M43" s="410"/>
      <c r="N43" s="410"/>
      <c r="O43" s="410"/>
      <c r="P43" s="1" t="s">
        <v>10</v>
      </c>
      <c r="Q43" s="1"/>
    </row>
    <row r="44" spans="1:25" ht="4.5" customHeight="1" x14ac:dyDescent="0.3">
      <c r="A44" s="1451"/>
      <c r="B44" s="1451"/>
      <c r="C44" s="1451"/>
      <c r="D44" s="1451"/>
      <c r="E44" s="1451"/>
      <c r="F44" s="1451"/>
      <c r="G44" s="1451"/>
      <c r="H44" s="1451"/>
      <c r="I44" s="1451"/>
      <c r="J44" s="1451"/>
      <c r="K44" s="1451"/>
      <c r="L44" s="1451"/>
      <c r="M44" s="1451"/>
      <c r="N44" s="1451"/>
      <c r="O44" s="1451"/>
      <c r="P44" s="5"/>
      <c r="Q44" s="1"/>
      <c r="R44" s="17"/>
      <c r="S44" s="17"/>
      <c r="U44" s="17"/>
      <c r="V44" s="17"/>
    </row>
    <row r="45" spans="1:25" x14ac:dyDescent="0.3">
      <c r="A45" s="21"/>
      <c r="B45" s="35"/>
      <c r="C45" s="35"/>
      <c r="D45" s="35"/>
      <c r="E45" s="35"/>
      <c r="F45" s="35"/>
      <c r="G45" s="35"/>
      <c r="H45" s="35"/>
      <c r="I45" s="35"/>
      <c r="J45" s="35"/>
      <c r="K45" s="35"/>
      <c r="L45" s="35" t="s">
        <v>10</v>
      </c>
      <c r="M45" s="35"/>
      <c r="N45" s="35"/>
      <c r="O45" s="35" t="s">
        <v>10</v>
      </c>
      <c r="P45" s="35"/>
      <c r="Q45" s="35"/>
      <c r="R45" s="16"/>
      <c r="S45" s="16"/>
      <c r="U45" s="16"/>
      <c r="V45" s="16"/>
    </row>
    <row r="46" spans="1:25" x14ac:dyDescent="0.3">
      <c r="A46" s="16"/>
      <c r="B46" s="16"/>
      <c r="C46" s="16"/>
      <c r="D46" s="16"/>
      <c r="E46" s="16"/>
      <c r="F46" s="16"/>
      <c r="G46" s="16"/>
      <c r="H46" s="16"/>
      <c r="I46" s="16"/>
      <c r="J46" s="16"/>
      <c r="K46" s="564"/>
      <c r="L46" s="16"/>
      <c r="M46" s="16"/>
      <c r="N46" s="16"/>
      <c r="O46" s="16"/>
      <c r="P46" s="16"/>
      <c r="Q46" s="16"/>
      <c r="R46" s="16"/>
      <c r="S46" s="16"/>
      <c r="T46" s="17"/>
      <c r="U46" s="16"/>
      <c r="V46" s="16"/>
    </row>
    <row r="47" spans="1:25" x14ac:dyDescent="0.3">
      <c r="A47" s="16"/>
      <c r="B47" s="16"/>
      <c r="C47" s="16"/>
      <c r="D47" s="16"/>
      <c r="E47" s="16"/>
      <c r="F47" s="16"/>
      <c r="G47" s="16"/>
      <c r="H47" s="16"/>
      <c r="I47" s="16"/>
      <c r="J47" s="16"/>
      <c r="K47" s="16"/>
      <c r="L47" s="16"/>
      <c r="M47" s="16"/>
      <c r="N47" s="16"/>
      <c r="O47" s="16"/>
      <c r="P47" s="16"/>
      <c r="Q47" s="16"/>
      <c r="R47" s="16"/>
      <c r="S47" s="16"/>
      <c r="T47" s="16"/>
      <c r="U47" s="16"/>
      <c r="V47" s="16"/>
    </row>
    <row r="48" spans="1:25" x14ac:dyDescent="0.3">
      <c r="A48" s="16"/>
      <c r="B48" s="16"/>
      <c r="C48" s="16"/>
      <c r="D48" s="16"/>
      <c r="E48" s="16"/>
      <c r="F48" s="16"/>
      <c r="G48" s="16"/>
      <c r="H48" s="16"/>
      <c r="I48" s="16"/>
      <c r="J48" s="16"/>
      <c r="K48" s="16"/>
      <c r="L48" s="16"/>
      <c r="M48" s="16"/>
      <c r="N48" s="16"/>
      <c r="O48" s="16"/>
      <c r="P48" s="16"/>
      <c r="Q48" s="16"/>
      <c r="R48" s="16"/>
      <c r="S48" s="16"/>
      <c r="T48" s="16"/>
      <c r="U48" s="16"/>
      <c r="V48" s="16"/>
    </row>
    <row r="49" spans="1:22" x14ac:dyDescent="0.3">
      <c r="A49" s="16"/>
      <c r="B49" s="16"/>
      <c r="C49" s="16"/>
      <c r="D49" s="16"/>
      <c r="E49" s="16"/>
      <c r="F49" s="16"/>
      <c r="G49" s="16"/>
      <c r="H49" s="16"/>
      <c r="I49" s="16"/>
      <c r="J49" s="16"/>
      <c r="K49" s="16"/>
      <c r="L49" s="16"/>
      <c r="M49" s="16"/>
      <c r="N49" s="16"/>
      <c r="O49" s="16"/>
      <c r="P49" s="16"/>
      <c r="Q49" s="16"/>
      <c r="R49" s="16"/>
      <c r="S49" s="16"/>
      <c r="T49" s="16"/>
      <c r="U49" s="16"/>
      <c r="V49" s="16"/>
    </row>
    <row r="50" spans="1:22" x14ac:dyDescent="0.3">
      <c r="A50" s="16"/>
      <c r="B50" s="16"/>
      <c r="C50" s="16"/>
      <c r="D50" s="16"/>
      <c r="E50" s="16"/>
      <c r="F50" s="16"/>
      <c r="G50" s="16"/>
      <c r="H50" s="16"/>
      <c r="I50" s="16"/>
      <c r="J50" s="16"/>
      <c r="K50" s="16"/>
      <c r="L50" s="16"/>
      <c r="M50" s="16"/>
      <c r="N50" s="16"/>
      <c r="O50" s="16"/>
      <c r="P50" s="16"/>
      <c r="Q50" s="16"/>
      <c r="R50" s="16"/>
      <c r="S50" s="16"/>
      <c r="T50" s="16"/>
      <c r="U50" s="16"/>
      <c r="V50" s="16"/>
    </row>
    <row r="51" spans="1:22" x14ac:dyDescent="0.3">
      <c r="A51" s="16"/>
      <c r="B51" s="16"/>
      <c r="C51" s="16"/>
      <c r="D51" s="16"/>
      <c r="E51" s="16"/>
      <c r="F51" s="16"/>
      <c r="G51" s="16"/>
      <c r="H51" s="16"/>
      <c r="I51" s="16"/>
      <c r="J51" s="16"/>
      <c r="K51" s="16"/>
      <c r="L51" s="16"/>
      <c r="M51" s="16"/>
      <c r="N51" s="16"/>
      <c r="O51" s="16"/>
      <c r="P51" s="16"/>
      <c r="Q51" s="16"/>
      <c r="R51" s="16"/>
      <c r="S51" s="16"/>
      <c r="T51" s="16"/>
      <c r="U51" s="16"/>
      <c r="V51" s="16"/>
    </row>
    <row r="52" spans="1:22" x14ac:dyDescent="0.3">
      <c r="A52" s="16"/>
      <c r="B52" s="16"/>
      <c r="C52" s="16"/>
      <c r="D52" s="16"/>
      <c r="E52" s="16"/>
      <c r="F52" s="16"/>
      <c r="G52" s="16"/>
      <c r="H52" s="16"/>
      <c r="I52" s="16"/>
      <c r="J52" s="16"/>
      <c r="K52" s="16"/>
      <c r="L52" s="16"/>
      <c r="M52" s="16"/>
      <c r="N52" s="16"/>
      <c r="O52" s="16"/>
      <c r="P52" s="16"/>
      <c r="Q52" s="16"/>
      <c r="R52" s="16"/>
      <c r="S52" s="16"/>
      <c r="T52" s="16"/>
      <c r="U52" s="16"/>
      <c r="V52" s="16"/>
    </row>
    <row r="53" spans="1:22" x14ac:dyDescent="0.3">
      <c r="A53" s="16"/>
      <c r="B53" s="16"/>
      <c r="C53" s="16"/>
      <c r="D53" s="16"/>
      <c r="E53" s="16"/>
      <c r="F53" s="16"/>
      <c r="G53" s="16"/>
      <c r="H53" s="16"/>
      <c r="I53" s="16"/>
      <c r="J53" s="16"/>
      <c r="K53" s="16"/>
      <c r="L53" s="16"/>
      <c r="M53" s="16"/>
      <c r="N53" s="16"/>
      <c r="O53" s="16"/>
      <c r="P53" s="16"/>
      <c r="Q53" s="16"/>
      <c r="R53" s="16"/>
      <c r="S53" s="16"/>
      <c r="T53" s="16"/>
      <c r="U53" s="16"/>
      <c r="V53" s="16"/>
    </row>
    <row r="54" spans="1:22" x14ac:dyDescent="0.3">
      <c r="A54" s="16"/>
      <c r="B54" s="16"/>
      <c r="C54" s="16"/>
      <c r="D54" s="16"/>
      <c r="E54" s="16"/>
      <c r="F54" s="16"/>
      <c r="G54" s="16"/>
      <c r="H54" s="16"/>
      <c r="I54" s="16"/>
      <c r="J54" s="16"/>
      <c r="K54" s="16"/>
      <c r="L54" s="16"/>
      <c r="M54" s="16"/>
      <c r="N54" s="16"/>
      <c r="O54" s="16"/>
      <c r="P54" s="16"/>
      <c r="Q54" s="16"/>
      <c r="R54" s="16"/>
      <c r="S54" s="16"/>
      <c r="T54" s="16"/>
      <c r="U54" s="16"/>
      <c r="V54" s="16"/>
    </row>
    <row r="55" spans="1:22" x14ac:dyDescent="0.3">
      <c r="A55" s="16"/>
      <c r="B55" s="16"/>
      <c r="C55" s="16"/>
      <c r="D55" s="16"/>
      <c r="E55" s="16"/>
      <c r="F55" s="16"/>
      <c r="G55" s="16"/>
      <c r="H55" s="16"/>
      <c r="I55" s="16"/>
      <c r="J55" s="16"/>
      <c r="K55" s="16"/>
      <c r="L55" s="16"/>
      <c r="M55" s="16"/>
      <c r="N55" s="16"/>
      <c r="O55" s="16"/>
      <c r="P55" s="16"/>
      <c r="Q55" s="16"/>
      <c r="R55" s="16"/>
      <c r="S55" s="16"/>
      <c r="T55" s="16"/>
      <c r="U55" s="16"/>
      <c r="V55" s="16"/>
    </row>
    <row r="56" spans="1:22" x14ac:dyDescent="0.3">
      <c r="A56" s="16"/>
      <c r="B56" s="16"/>
      <c r="C56" s="16"/>
      <c r="D56" s="16"/>
      <c r="E56" s="16"/>
      <c r="F56" s="16"/>
      <c r="G56" s="16"/>
      <c r="H56" s="16"/>
      <c r="I56" s="16"/>
      <c r="J56" s="16"/>
      <c r="K56" s="16"/>
      <c r="L56" s="16"/>
      <c r="M56" s="16"/>
      <c r="N56" s="16"/>
      <c r="O56" s="16"/>
      <c r="P56" s="16"/>
      <c r="Q56" s="16"/>
      <c r="R56" s="16"/>
      <c r="S56" s="16"/>
      <c r="T56" s="16"/>
      <c r="U56" s="16"/>
      <c r="V56" s="16"/>
    </row>
    <row r="57" spans="1:22" x14ac:dyDescent="0.3">
      <c r="A57" s="16"/>
      <c r="B57" s="16"/>
      <c r="C57" s="16"/>
      <c r="D57" s="16"/>
      <c r="E57" s="16"/>
      <c r="F57" s="16"/>
      <c r="G57" s="16"/>
      <c r="H57" s="16"/>
      <c r="I57" s="16"/>
      <c r="J57" s="16"/>
      <c r="K57" s="16"/>
      <c r="L57" s="16"/>
      <c r="M57" s="16"/>
      <c r="N57" s="16"/>
      <c r="O57" s="16"/>
      <c r="P57" s="16"/>
      <c r="Q57" s="16"/>
      <c r="R57" s="16"/>
      <c r="S57" s="16"/>
      <c r="T57" s="16"/>
      <c r="U57" s="16"/>
      <c r="V57" s="16"/>
    </row>
    <row r="58" spans="1:22" x14ac:dyDescent="0.3">
      <c r="A58" s="16"/>
      <c r="B58" s="16"/>
      <c r="C58" s="16"/>
      <c r="D58" s="16"/>
      <c r="E58" s="16"/>
      <c r="F58" s="16"/>
      <c r="G58" s="16"/>
      <c r="H58" s="16"/>
      <c r="I58" s="16"/>
      <c r="J58" s="16"/>
      <c r="K58" s="16"/>
      <c r="L58" s="16"/>
      <c r="M58" s="16"/>
      <c r="N58" s="16"/>
      <c r="O58" s="16"/>
      <c r="P58" s="16"/>
      <c r="Q58" s="16"/>
      <c r="R58" s="16"/>
      <c r="S58" s="16"/>
      <c r="T58" s="16"/>
      <c r="U58" s="16"/>
      <c r="V58" s="16"/>
    </row>
    <row r="59" spans="1:22" x14ac:dyDescent="0.3">
      <c r="A59" s="16"/>
      <c r="B59" s="16"/>
      <c r="C59" s="16"/>
      <c r="D59" s="16"/>
      <c r="E59" s="16"/>
      <c r="F59" s="16"/>
      <c r="G59" s="16"/>
      <c r="H59" s="16"/>
      <c r="I59" s="16"/>
      <c r="J59" s="16"/>
      <c r="K59" s="16"/>
      <c r="L59" s="16"/>
      <c r="M59" s="16"/>
      <c r="N59" s="16"/>
      <c r="O59" s="16"/>
      <c r="P59" s="16"/>
      <c r="Q59" s="16"/>
      <c r="R59" s="16"/>
      <c r="S59" s="16"/>
      <c r="T59" s="16"/>
      <c r="U59" s="16"/>
      <c r="V59" s="16"/>
    </row>
    <row r="60" spans="1:22" x14ac:dyDescent="0.3">
      <c r="A60" s="16"/>
      <c r="B60" s="16"/>
      <c r="C60" s="16"/>
      <c r="D60" s="16"/>
      <c r="E60" s="16"/>
      <c r="F60" s="16"/>
      <c r="G60" s="16"/>
      <c r="H60" s="16"/>
      <c r="I60" s="16"/>
      <c r="J60" s="16"/>
      <c r="K60" s="16"/>
      <c r="L60" s="16"/>
      <c r="M60" s="16"/>
      <c r="N60" s="16"/>
      <c r="O60" s="16"/>
      <c r="P60" s="16"/>
      <c r="Q60" s="16"/>
      <c r="R60" s="16"/>
      <c r="S60" s="16"/>
      <c r="T60" s="16"/>
      <c r="U60" s="16"/>
      <c r="V60" s="16"/>
    </row>
    <row r="61" spans="1:22" x14ac:dyDescent="0.3">
      <c r="A61" s="16"/>
      <c r="B61" s="16"/>
      <c r="C61" s="16"/>
      <c r="D61" s="16"/>
      <c r="E61" s="16"/>
      <c r="F61" s="16"/>
      <c r="G61" s="16"/>
      <c r="H61" s="16"/>
      <c r="I61" s="16"/>
      <c r="J61" s="16"/>
      <c r="K61" s="16"/>
      <c r="L61" s="16"/>
      <c r="M61" s="16"/>
      <c r="N61" s="16"/>
      <c r="O61" s="16"/>
      <c r="P61" s="16"/>
      <c r="Q61" s="16"/>
      <c r="R61" s="16"/>
      <c r="S61" s="16"/>
      <c r="T61" s="16"/>
      <c r="U61" s="16"/>
      <c r="V61" s="16"/>
    </row>
    <row r="62" spans="1:22" x14ac:dyDescent="0.3">
      <c r="A62" s="16"/>
      <c r="B62" s="16"/>
      <c r="C62" s="16"/>
      <c r="D62" s="16"/>
      <c r="E62" s="16"/>
      <c r="F62" s="16"/>
      <c r="G62" s="16"/>
      <c r="H62" s="16"/>
      <c r="I62" s="16"/>
      <c r="J62" s="16"/>
      <c r="K62" s="16"/>
      <c r="L62" s="16"/>
      <c r="M62" s="16"/>
      <c r="N62" s="16"/>
      <c r="O62" s="16"/>
      <c r="P62" s="16"/>
      <c r="Q62" s="16"/>
      <c r="R62" s="16"/>
      <c r="S62" s="16"/>
      <c r="T62" s="16"/>
      <c r="U62" s="16"/>
    </row>
    <row r="63" spans="1:22" x14ac:dyDescent="0.3">
      <c r="A63" s="16"/>
      <c r="B63" s="16"/>
      <c r="C63" s="16"/>
      <c r="D63" s="16"/>
      <c r="E63" s="16"/>
      <c r="F63" s="16"/>
      <c r="G63" s="16"/>
      <c r="H63" s="16"/>
      <c r="I63" s="16"/>
      <c r="J63" s="16"/>
      <c r="K63" s="16"/>
      <c r="L63" s="16"/>
      <c r="M63" s="16"/>
      <c r="N63" s="16"/>
      <c r="O63" s="16"/>
      <c r="P63" s="16"/>
      <c r="Q63" s="16"/>
      <c r="R63" s="16"/>
      <c r="S63" s="16"/>
      <c r="T63" s="16"/>
      <c r="U63" s="16"/>
    </row>
    <row r="64" spans="1:22" x14ac:dyDescent="0.3">
      <c r="A64" s="16"/>
      <c r="B64" s="16"/>
      <c r="C64" s="16"/>
      <c r="D64" s="16"/>
      <c r="E64" s="16"/>
      <c r="F64" s="16"/>
      <c r="G64" s="16"/>
      <c r="H64" s="16"/>
      <c r="I64" s="16"/>
      <c r="J64" s="16"/>
      <c r="K64" s="16"/>
      <c r="L64" s="16"/>
      <c r="M64" s="16"/>
      <c r="N64" s="16"/>
      <c r="O64" s="16"/>
      <c r="P64" s="16"/>
      <c r="Q64" s="16"/>
      <c r="R64" s="16"/>
      <c r="S64" s="16"/>
      <c r="T64" s="16"/>
      <c r="U64" s="16"/>
    </row>
    <row r="65" spans="1:21" x14ac:dyDescent="0.3">
      <c r="A65" s="16"/>
      <c r="B65" s="16"/>
      <c r="C65" s="16"/>
      <c r="D65" s="16"/>
      <c r="E65" s="16"/>
      <c r="F65" s="16"/>
      <c r="G65" s="16"/>
      <c r="H65" s="16"/>
      <c r="I65" s="16"/>
      <c r="J65" s="16"/>
      <c r="K65" s="16"/>
      <c r="L65" s="16"/>
      <c r="M65" s="16"/>
      <c r="N65" s="16"/>
      <c r="O65" s="16"/>
      <c r="P65" s="16"/>
      <c r="Q65" s="16"/>
      <c r="R65" s="16"/>
      <c r="S65" s="16"/>
      <c r="T65" s="16"/>
      <c r="U65" s="16"/>
    </row>
    <row r="66" spans="1:21" x14ac:dyDescent="0.3">
      <c r="A66" s="16"/>
      <c r="B66" s="16"/>
      <c r="C66" s="16"/>
      <c r="D66" s="16"/>
      <c r="E66" s="16"/>
      <c r="F66" s="16"/>
      <c r="G66" s="16"/>
      <c r="H66" s="16"/>
      <c r="I66" s="16"/>
      <c r="J66" s="16"/>
      <c r="K66" s="16"/>
      <c r="L66" s="16"/>
      <c r="M66" s="16"/>
      <c r="N66" s="16"/>
      <c r="O66" s="16"/>
      <c r="P66" s="16"/>
      <c r="Q66" s="16"/>
      <c r="R66" s="16"/>
      <c r="S66" s="16"/>
      <c r="T66" s="16"/>
      <c r="U66" s="16"/>
    </row>
    <row r="67" spans="1:21" x14ac:dyDescent="0.3">
      <c r="T67" s="16"/>
    </row>
    <row r="68" spans="1:21" x14ac:dyDescent="0.3">
      <c r="T68" s="16"/>
    </row>
  </sheetData>
  <mergeCells count="15">
    <mergeCell ref="D21:D22"/>
    <mergeCell ref="E21:P21"/>
    <mergeCell ref="Q21:Q22"/>
    <mergeCell ref="A5:Q6"/>
    <mergeCell ref="D8:D9"/>
    <mergeCell ref="E8:P8"/>
    <mergeCell ref="Q8:Q9"/>
    <mergeCell ref="A18:Q19"/>
    <mergeCell ref="A44:O44"/>
    <mergeCell ref="A28:C28"/>
    <mergeCell ref="A31:Q32"/>
    <mergeCell ref="D34:D35"/>
    <mergeCell ref="E34:P34"/>
    <mergeCell ref="Q34:Q35"/>
    <mergeCell ref="A41:C41"/>
  </mergeCells>
  <printOptions verticalCentered="1"/>
  <pageMargins left="0.70866141732283472" right="0.51181102362204722" top="0.55118110236220474" bottom="0.51181102362204722" header="0.31496062992125984" footer="0"/>
  <pageSetup paperSize="9" orientation="landscape" r:id="rId1"/>
  <headerFooter>
    <oddFooter>&amp;LMånedstallene er foreløbige.&amp;RSide 27&amp;CTal på udlændingeområdet pr. 30.09.2019</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3"/>
  <dimension ref="S11"/>
  <sheetViews>
    <sheetView tabSelected="1" view="pageLayout" zoomScale="70" zoomScaleNormal="120" zoomScalePageLayoutView="70" workbookViewId="0">
      <selection activeCell="N34" sqref="N33:N34"/>
    </sheetView>
  </sheetViews>
  <sheetFormatPr defaultColWidth="9.109375" defaultRowHeight="14.4" x14ac:dyDescent="0.3"/>
  <cols>
    <col min="1" max="14" width="9.109375" style="16"/>
    <col min="15" max="15" width="5" style="16" customWidth="1"/>
    <col min="16" max="16384" width="9.109375" style="16"/>
  </cols>
  <sheetData>
    <row r="11" spans="19:19" x14ac:dyDescent="0.3">
      <c r="S11" s="16" t="s">
        <v>10</v>
      </c>
    </row>
  </sheetData>
  <pageMargins left="0.70866141732283472" right="0.51181102362204722" top="0.74803149606299213" bottom="0.74803149606299213" header="0.31496062992125984" footer="0"/>
  <pageSetup paperSize="9" orientation="landscape" r:id="rId1"/>
  <headerFooter>
    <oddFooter>&amp;RSide 1&amp;CTal på udlændingeområdet pr. 30.09.2019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Afspilalle">
                <anchor moveWithCells="1" sizeWithCells="1">
                  <from>
                    <xdr:col>16</xdr:col>
                    <xdr:colOff>22860</xdr:colOff>
                    <xdr:row>1</xdr:row>
                    <xdr:rowOff>0</xdr:rowOff>
                  </from>
                  <to>
                    <xdr:col>17</xdr:col>
                    <xdr:colOff>152400</xdr:colOff>
                    <xdr:row>3</xdr:row>
                    <xdr:rowOff>68580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1"/>
  <dimension ref="A4:R15"/>
  <sheetViews>
    <sheetView view="pageLayout" topLeftCell="A2" zoomScaleNormal="100" workbookViewId="0">
      <selection activeCell="Q27" sqref="Q27"/>
    </sheetView>
  </sheetViews>
  <sheetFormatPr defaultColWidth="9.109375" defaultRowHeight="14.4" x14ac:dyDescent="0.3"/>
  <cols>
    <col min="1" max="1" width="24" style="16" customWidth="1"/>
    <col min="2" max="13" width="7.6640625" style="16" customWidth="1"/>
    <col min="14" max="14" width="7.88671875" style="16" customWidth="1"/>
    <col min="15" max="15" width="12.44140625" style="16" customWidth="1"/>
    <col min="16" max="16" width="2.6640625" style="16" customWidth="1"/>
    <col min="17" max="16384" width="9.109375" style="16"/>
  </cols>
  <sheetData>
    <row r="4" spans="1:18" ht="15.75" customHeight="1" x14ac:dyDescent="0.3"/>
    <row r="5" spans="1:18" ht="15" customHeight="1" x14ac:dyDescent="0.3">
      <c r="A5" s="1457" t="s">
        <v>303</v>
      </c>
      <c r="B5" s="1457"/>
      <c r="C5" s="1457"/>
      <c r="D5" s="1457"/>
      <c r="E5" s="1457"/>
      <c r="F5" s="1457"/>
      <c r="G5" s="1457"/>
      <c r="H5" s="1457"/>
      <c r="I5" s="1457"/>
      <c r="J5" s="1457"/>
      <c r="K5" s="1457"/>
      <c r="L5" s="1457"/>
      <c r="M5" s="1457"/>
      <c r="N5" s="1457"/>
      <c r="O5" s="1457"/>
      <c r="P5" s="229"/>
    </row>
    <row r="6" spans="1:18" ht="15" customHeight="1" x14ac:dyDescent="0.3">
      <c r="A6" s="1457"/>
      <c r="B6" s="1457"/>
      <c r="C6" s="1457"/>
      <c r="D6" s="1457"/>
      <c r="E6" s="1457"/>
      <c r="F6" s="1457"/>
      <c r="G6" s="1457"/>
      <c r="H6" s="1457"/>
      <c r="I6" s="1457"/>
      <c r="J6" s="1457"/>
      <c r="K6" s="1457"/>
      <c r="L6" s="1457"/>
      <c r="M6" s="1457"/>
      <c r="N6" s="1457"/>
      <c r="O6" s="1457"/>
      <c r="P6" s="229"/>
    </row>
    <row r="15" spans="1:18" x14ac:dyDescent="0.3">
      <c r="R15" s="228"/>
    </row>
  </sheetData>
  <mergeCells count="1">
    <mergeCell ref="A5:O6"/>
  </mergeCells>
  <printOptions verticalCentered="1"/>
  <pageMargins left="0.51181102362204722" right="0.23622047244094491" top="0.39370078740157483" bottom="0.59055118110236227" header="0.31496062992125984" footer="0.31496062992125984"/>
  <pageSetup paperSize="9" orientation="landscape" r:id="rId1"/>
  <headerFooter>
    <oddFooter>&amp;RSide 28&amp;CTal på udlændingeområdet pr. 30.09.2019</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0"/>
  <dimension ref="A1:AF70"/>
  <sheetViews>
    <sheetView showGridLines="0" view="pageLayout" zoomScale="90" zoomScaleNormal="100" zoomScalePageLayoutView="90" workbookViewId="0">
      <selection activeCell="C28" sqref="C28"/>
    </sheetView>
  </sheetViews>
  <sheetFormatPr defaultRowHeight="14.4" x14ac:dyDescent="0.3"/>
  <cols>
    <col min="1" max="1" width="33.6640625" customWidth="1"/>
    <col min="2" max="2" width="12.5546875" customWidth="1"/>
    <col min="3" max="14" width="6.109375" customWidth="1"/>
    <col min="15" max="15" width="12.5546875" customWidth="1"/>
    <col min="16" max="16" width="5.6640625" customWidth="1"/>
    <col min="17" max="17" width="10.6640625" customWidth="1"/>
    <col min="18" max="18" width="13.33203125" customWidth="1"/>
    <col min="19" max="19" width="11.88671875" customWidth="1"/>
    <col min="20" max="32" width="9.109375" style="16"/>
  </cols>
  <sheetData>
    <row r="1" spans="1:19" ht="15" customHeight="1" x14ac:dyDescent="0.3">
      <c r="A1" s="16"/>
      <c r="B1" s="16"/>
      <c r="C1" s="16"/>
      <c r="D1" s="16"/>
      <c r="E1" s="16"/>
      <c r="F1" s="16"/>
      <c r="G1" s="16"/>
      <c r="H1" s="16"/>
      <c r="I1" s="16" t="s">
        <v>10</v>
      </c>
      <c r="J1" s="16"/>
      <c r="K1" s="16"/>
      <c r="L1" s="16"/>
      <c r="M1" s="16" t="s">
        <v>10</v>
      </c>
      <c r="N1" s="16"/>
      <c r="O1" s="16" t="s">
        <v>10</v>
      </c>
      <c r="P1" s="17"/>
      <c r="Q1" s="17"/>
      <c r="R1" s="17"/>
      <c r="S1" s="17"/>
    </row>
    <row r="2" spans="1:19" ht="11.25" customHeight="1" x14ac:dyDescent="0.3">
      <c r="A2" s="1462" t="s">
        <v>304</v>
      </c>
      <c r="B2" s="1462"/>
      <c r="C2" s="1462"/>
      <c r="D2" s="1462"/>
      <c r="E2" s="1462"/>
      <c r="F2" s="1462"/>
      <c r="G2" s="1462"/>
      <c r="H2" s="1462"/>
      <c r="I2" s="1462"/>
      <c r="J2" s="1462"/>
      <c r="K2" s="1462"/>
      <c r="L2" s="1462"/>
      <c r="M2" s="1462"/>
      <c r="N2" s="1462"/>
      <c r="O2" s="1462"/>
      <c r="P2" s="114"/>
      <c r="Q2" s="114"/>
      <c r="R2" s="114"/>
      <c r="S2" s="114"/>
    </row>
    <row r="3" spans="1:19" ht="11.25" customHeight="1" x14ac:dyDescent="0.3">
      <c r="A3" s="1463"/>
      <c r="B3" s="1463"/>
      <c r="C3" s="1463"/>
      <c r="D3" s="1463"/>
      <c r="E3" s="1463"/>
      <c r="F3" s="1463"/>
      <c r="G3" s="1463"/>
      <c r="H3" s="1463"/>
      <c r="I3" s="1463"/>
      <c r="J3" s="1463"/>
      <c r="K3" s="1463"/>
      <c r="L3" s="1463"/>
      <c r="M3" s="1463"/>
      <c r="N3" s="1463"/>
      <c r="O3" s="1463"/>
      <c r="P3" s="114"/>
      <c r="Q3" s="114"/>
      <c r="R3" s="114"/>
      <c r="S3" s="114"/>
    </row>
    <row r="4" spans="1:19" ht="3" customHeight="1" x14ac:dyDescent="0.25">
      <c r="A4" s="16"/>
      <c r="B4" s="16"/>
      <c r="C4" s="16"/>
      <c r="D4" s="16"/>
      <c r="E4" s="16"/>
      <c r="F4" s="16"/>
      <c r="G4" s="16"/>
      <c r="H4" s="16"/>
      <c r="I4" s="16"/>
      <c r="J4" s="16"/>
      <c r="K4" s="16"/>
      <c r="L4" s="16"/>
      <c r="M4" s="16"/>
      <c r="N4" s="16"/>
      <c r="O4" s="16"/>
      <c r="P4" s="17"/>
      <c r="Q4" s="17"/>
      <c r="R4" s="17"/>
      <c r="S4" s="17"/>
    </row>
    <row r="5" spans="1:19" ht="15" customHeight="1" x14ac:dyDescent="0.3">
      <c r="A5" s="313" t="s">
        <v>0</v>
      </c>
      <c r="B5" s="1163" t="s">
        <v>338</v>
      </c>
      <c r="C5" s="1061">
        <v>2019</v>
      </c>
      <c r="D5" s="1062"/>
      <c r="E5" s="1062"/>
      <c r="F5" s="1062"/>
      <c r="G5" s="1062"/>
      <c r="H5" s="1062"/>
      <c r="I5" s="1062"/>
      <c r="J5" s="1062"/>
      <c r="K5" s="1062"/>
      <c r="L5" s="1062"/>
      <c r="M5" s="1062"/>
      <c r="N5" s="1062"/>
      <c r="O5" s="115">
        <v>2019</v>
      </c>
      <c r="P5" s="17"/>
      <c r="Q5" s="131"/>
      <c r="R5" s="131"/>
      <c r="S5" s="131"/>
    </row>
    <row r="6" spans="1:19" ht="24.6" x14ac:dyDescent="0.3">
      <c r="A6" s="139" t="s">
        <v>1</v>
      </c>
      <c r="B6" s="1276"/>
      <c r="C6" s="177" t="s">
        <v>72</v>
      </c>
      <c r="D6" s="170" t="s">
        <v>63</v>
      </c>
      <c r="E6" s="310" t="s">
        <v>64</v>
      </c>
      <c r="F6" s="170" t="s">
        <v>65</v>
      </c>
      <c r="G6" s="310" t="s">
        <v>57</v>
      </c>
      <c r="H6" s="170" t="s">
        <v>66</v>
      </c>
      <c r="I6" s="310" t="s">
        <v>67</v>
      </c>
      <c r="J6" s="170" t="s">
        <v>68</v>
      </c>
      <c r="K6" s="310" t="s">
        <v>69</v>
      </c>
      <c r="L6" s="170" t="s">
        <v>70</v>
      </c>
      <c r="M6" s="170" t="s">
        <v>71</v>
      </c>
      <c r="N6" s="310" t="s">
        <v>61</v>
      </c>
      <c r="O6" s="116" t="str">
        <f>"i alt
pr."&amp;" "&amp;Forside!Q1&amp;""</f>
        <v>i alt
pr. 30.09.2019</v>
      </c>
      <c r="P6" s="17"/>
      <c r="Q6" s="131"/>
      <c r="R6" s="131"/>
      <c r="S6" s="131"/>
    </row>
    <row r="7" spans="1:19" ht="12.75" customHeight="1" x14ac:dyDescent="0.3">
      <c r="A7" s="222" t="s">
        <v>73</v>
      </c>
      <c r="B7" s="970">
        <v>20225</v>
      </c>
      <c r="C7" s="964">
        <v>1543</v>
      </c>
      <c r="D7" s="921">
        <v>1583</v>
      </c>
      <c r="E7" s="965">
        <v>1882</v>
      </c>
      <c r="F7" s="921">
        <v>1077</v>
      </c>
      <c r="G7" s="965">
        <v>1644</v>
      </c>
      <c r="H7" s="921">
        <v>1513</v>
      </c>
      <c r="I7" s="965">
        <v>1363</v>
      </c>
      <c r="J7" s="921">
        <v>1669</v>
      </c>
      <c r="K7" s="922">
        <v>1607</v>
      </c>
      <c r="L7" s="921"/>
      <c r="M7" s="923"/>
      <c r="N7" s="924"/>
      <c r="O7" s="807">
        <f>SUM(C7:N7)</f>
        <v>13881</v>
      </c>
      <c r="P7" s="17"/>
      <c r="Q7" s="131"/>
      <c r="R7" s="131"/>
      <c r="S7" s="131"/>
    </row>
    <row r="8" spans="1:19" ht="12.75" customHeight="1" x14ac:dyDescent="0.3">
      <c r="A8" s="224" t="s">
        <v>39</v>
      </c>
      <c r="B8" s="973">
        <v>9150</v>
      </c>
      <c r="C8" s="967">
        <v>601</v>
      </c>
      <c r="D8" s="288">
        <v>1123</v>
      </c>
      <c r="E8" s="289">
        <v>138</v>
      </c>
      <c r="F8" s="288">
        <v>42</v>
      </c>
      <c r="G8" s="289">
        <v>35</v>
      </c>
      <c r="H8" s="288">
        <v>22</v>
      </c>
      <c r="I8" s="289">
        <v>35</v>
      </c>
      <c r="J8" s="288">
        <v>2576</v>
      </c>
      <c r="K8" s="987">
        <v>3433</v>
      </c>
      <c r="L8" s="288"/>
      <c r="M8" s="988"/>
      <c r="N8" s="201"/>
      <c r="O8" s="808">
        <f>SUM(C8:N8)</f>
        <v>8005</v>
      </c>
      <c r="P8" s="17"/>
      <c r="Q8" s="131"/>
      <c r="R8" s="131"/>
      <c r="S8" s="131"/>
    </row>
    <row r="9" spans="1:19" x14ac:dyDescent="0.3">
      <c r="A9" s="235" t="s">
        <v>259</v>
      </c>
      <c r="B9" s="974">
        <v>4867</v>
      </c>
      <c r="C9" s="989">
        <v>447</v>
      </c>
      <c r="D9" s="990">
        <v>468</v>
      </c>
      <c r="E9" s="978">
        <v>530</v>
      </c>
      <c r="F9" s="990">
        <v>268</v>
      </c>
      <c r="G9" s="978">
        <v>322</v>
      </c>
      <c r="H9" s="990">
        <v>296</v>
      </c>
      <c r="I9" s="978">
        <v>307</v>
      </c>
      <c r="J9" s="990">
        <v>587</v>
      </c>
      <c r="K9" s="987">
        <v>573</v>
      </c>
      <c r="L9" s="990"/>
      <c r="M9" s="991"/>
      <c r="N9" s="981"/>
      <c r="O9" s="809">
        <f>SUM(C9:N9)</f>
        <v>3798</v>
      </c>
      <c r="P9" s="17"/>
      <c r="Q9" s="131"/>
      <c r="R9" s="131"/>
      <c r="S9" s="131"/>
    </row>
    <row r="10" spans="1:19" ht="12.75" customHeight="1" x14ac:dyDescent="0.3">
      <c r="A10" s="321" t="s">
        <v>29</v>
      </c>
      <c r="B10" s="992">
        <v>4837</v>
      </c>
      <c r="C10" s="993">
        <v>387</v>
      </c>
      <c r="D10" s="979">
        <v>325</v>
      </c>
      <c r="E10" s="994">
        <v>355</v>
      </c>
      <c r="F10" s="979">
        <v>186</v>
      </c>
      <c r="G10" s="994">
        <v>316</v>
      </c>
      <c r="H10" s="979">
        <v>299</v>
      </c>
      <c r="I10" s="994">
        <v>331</v>
      </c>
      <c r="J10" s="979">
        <v>637</v>
      </c>
      <c r="K10" s="995">
        <v>660</v>
      </c>
      <c r="L10" s="979"/>
      <c r="M10" s="996"/>
      <c r="N10" s="997"/>
      <c r="O10" s="810">
        <f>SUM(C10:N10)</f>
        <v>3496</v>
      </c>
      <c r="P10" s="17"/>
      <c r="Q10" s="131"/>
      <c r="R10" s="131"/>
      <c r="S10" s="131"/>
    </row>
    <row r="11" spans="1:19" ht="13.5" customHeight="1" x14ac:dyDescent="0.3">
      <c r="A11" s="272" t="s">
        <v>2</v>
      </c>
      <c r="B11" s="998">
        <f t="shared" ref="B11:C11" si="0">SUM(B7:B10)</f>
        <v>39079</v>
      </c>
      <c r="C11" s="999">
        <f t="shared" si="0"/>
        <v>2978</v>
      </c>
      <c r="D11" s="999">
        <f>SUM(D7:D10)</f>
        <v>3499</v>
      </c>
      <c r="E11" s="999">
        <f t="shared" ref="E11:K11" si="1">SUM(E7:E10)</f>
        <v>2905</v>
      </c>
      <c r="F11" s="999">
        <f t="shared" si="1"/>
        <v>1573</v>
      </c>
      <c r="G11" s="999">
        <f t="shared" si="1"/>
        <v>2317</v>
      </c>
      <c r="H11" s="999">
        <f t="shared" si="1"/>
        <v>2130</v>
      </c>
      <c r="I11" s="999">
        <f t="shared" si="1"/>
        <v>2036</v>
      </c>
      <c r="J11" s="999">
        <f t="shared" si="1"/>
        <v>5469</v>
      </c>
      <c r="K11" s="999">
        <f t="shared" si="1"/>
        <v>6273</v>
      </c>
      <c r="L11" s="999"/>
      <c r="M11" s="999"/>
      <c r="N11" s="999"/>
      <c r="O11" s="807">
        <f t="shared" ref="O11" si="2">SUM(O7:O10)</f>
        <v>29180</v>
      </c>
      <c r="P11" s="17"/>
      <c r="Q11" s="17"/>
      <c r="R11" s="17"/>
      <c r="S11" s="17"/>
    </row>
    <row r="12" spans="1:19" ht="5.25" customHeight="1" x14ac:dyDescent="0.3">
      <c r="A12" s="1464"/>
      <c r="B12" s="1464"/>
      <c r="C12" s="1464"/>
      <c r="D12" s="1464"/>
      <c r="E12" s="1464"/>
      <c r="F12" s="1464"/>
      <c r="G12" s="1464"/>
      <c r="H12" s="1464"/>
      <c r="I12" s="1464"/>
      <c r="J12" s="1464"/>
      <c r="K12" s="1464"/>
      <c r="L12" s="1464"/>
      <c r="M12" s="1464"/>
      <c r="N12" s="1464"/>
      <c r="O12" s="1464"/>
      <c r="P12" s="17"/>
      <c r="Q12" s="17"/>
      <c r="R12" s="17"/>
      <c r="S12" s="17"/>
    </row>
    <row r="13" spans="1:19" ht="11.25" customHeight="1" x14ac:dyDescent="0.3">
      <c r="A13" s="1458" t="s">
        <v>305</v>
      </c>
      <c r="B13" s="1458"/>
      <c r="C13" s="1458"/>
      <c r="D13" s="1458"/>
      <c r="E13" s="1458"/>
      <c r="F13" s="1458"/>
      <c r="G13" s="1458"/>
      <c r="H13" s="1458"/>
      <c r="I13" s="1458"/>
      <c r="J13" s="1458"/>
      <c r="K13" s="1458"/>
      <c r="L13" s="1458"/>
      <c r="M13" s="1458"/>
      <c r="N13" s="1458"/>
      <c r="O13" s="1458"/>
      <c r="P13" s="129"/>
      <c r="Q13" s="129"/>
      <c r="R13" s="129"/>
      <c r="S13" s="129"/>
    </row>
    <row r="14" spans="1:19" ht="11.25" customHeight="1" x14ac:dyDescent="0.3">
      <c r="A14" s="1459"/>
      <c r="B14" s="1459"/>
      <c r="C14" s="1459"/>
      <c r="D14" s="1459"/>
      <c r="E14" s="1459"/>
      <c r="F14" s="1459"/>
      <c r="G14" s="1459"/>
      <c r="H14" s="1459"/>
      <c r="I14" s="1459"/>
      <c r="J14" s="1459"/>
      <c r="K14" s="1459"/>
      <c r="L14" s="1459"/>
      <c r="M14" s="1459"/>
      <c r="N14" s="1459"/>
      <c r="O14" s="1459"/>
      <c r="P14" s="129"/>
      <c r="Q14" s="129"/>
      <c r="R14" s="129"/>
      <c r="S14" s="129"/>
    </row>
    <row r="15" spans="1:19" ht="3" customHeight="1" x14ac:dyDescent="0.25">
      <c r="A15" s="1"/>
      <c r="B15" s="1"/>
      <c r="C15" s="1"/>
      <c r="D15" s="1"/>
      <c r="E15" s="1"/>
      <c r="F15" s="1"/>
      <c r="G15" s="1"/>
      <c r="H15" s="1"/>
      <c r="I15" s="1"/>
      <c r="J15" s="1"/>
      <c r="K15" s="1"/>
      <c r="L15" s="1"/>
      <c r="M15" s="1"/>
      <c r="N15" s="1"/>
      <c r="O15" s="1"/>
      <c r="P15" s="17"/>
      <c r="Q15" s="17"/>
      <c r="R15" s="17"/>
      <c r="S15" s="17"/>
    </row>
    <row r="16" spans="1:19" ht="15" customHeight="1" x14ac:dyDescent="0.3">
      <c r="A16" s="313" t="s">
        <v>0</v>
      </c>
      <c r="B16" s="1163" t="s">
        <v>338</v>
      </c>
      <c r="C16" s="1460">
        <v>2019</v>
      </c>
      <c r="D16" s="1110"/>
      <c r="E16" s="1110"/>
      <c r="F16" s="1110"/>
      <c r="G16" s="1110"/>
      <c r="H16" s="1110"/>
      <c r="I16" s="1110"/>
      <c r="J16" s="1110"/>
      <c r="K16" s="1110"/>
      <c r="L16" s="1110"/>
      <c r="M16" s="1110"/>
      <c r="N16" s="1112"/>
      <c r="O16" s="115">
        <v>2019</v>
      </c>
      <c r="P16" s="17"/>
      <c r="Q16" s="17"/>
      <c r="R16" s="17"/>
      <c r="S16" s="17"/>
    </row>
    <row r="17" spans="1:32" ht="24.6" x14ac:dyDescent="0.3">
      <c r="A17" s="139" t="s">
        <v>1</v>
      </c>
      <c r="B17" s="1276"/>
      <c r="C17" s="177" t="s">
        <v>72</v>
      </c>
      <c r="D17" s="170" t="s">
        <v>63</v>
      </c>
      <c r="E17" s="308" t="s">
        <v>64</v>
      </c>
      <c r="F17" s="170" t="s">
        <v>65</v>
      </c>
      <c r="G17" s="308" t="s">
        <v>57</v>
      </c>
      <c r="H17" s="170" t="s">
        <v>66</v>
      </c>
      <c r="I17" s="308" t="s">
        <v>67</v>
      </c>
      <c r="J17" s="170" t="s">
        <v>68</v>
      </c>
      <c r="K17" s="308" t="s">
        <v>69</v>
      </c>
      <c r="L17" s="170" t="s">
        <v>70</v>
      </c>
      <c r="M17" s="170" t="s">
        <v>71</v>
      </c>
      <c r="N17" s="309" t="s">
        <v>61</v>
      </c>
      <c r="O17" s="116" t="str">
        <f>"i alt 
pr."&amp;" "&amp;Forside!Q1&amp;""</f>
        <v>i alt 
pr. 30.09.2019</v>
      </c>
      <c r="P17" s="17"/>
      <c r="Q17" s="17"/>
      <c r="R17" s="17"/>
      <c r="S17" s="17"/>
    </row>
    <row r="18" spans="1:32" s="231" customFormat="1" ht="12.75" customHeight="1" x14ac:dyDescent="0.3">
      <c r="A18" s="224" t="s">
        <v>47</v>
      </c>
      <c r="B18" s="1000">
        <v>4855</v>
      </c>
      <c r="C18" s="1001">
        <v>334</v>
      </c>
      <c r="D18" s="921">
        <v>359</v>
      </c>
      <c r="E18" s="287">
        <v>524</v>
      </c>
      <c r="F18" s="921">
        <v>259</v>
      </c>
      <c r="G18" s="287">
        <v>392</v>
      </c>
      <c r="H18" s="921">
        <v>374</v>
      </c>
      <c r="I18" s="287">
        <v>345</v>
      </c>
      <c r="J18" s="921">
        <v>342</v>
      </c>
      <c r="K18" s="937">
        <v>378</v>
      </c>
      <c r="L18" s="286"/>
      <c r="M18" s="938"/>
      <c r="N18" s="926"/>
      <c r="O18" s="811">
        <f t="shared" ref="O18:O23" si="3">SUM(C18:N18)</f>
        <v>3307</v>
      </c>
      <c r="P18"/>
      <c r="Q18"/>
      <c r="R18"/>
      <c r="S18"/>
      <c r="T18"/>
      <c r="U18"/>
      <c r="V18"/>
      <c r="W18"/>
      <c r="X18" s="230"/>
      <c r="Y18" s="230"/>
      <c r="Z18" s="230"/>
      <c r="AA18" s="230"/>
      <c r="AB18" s="230"/>
      <c r="AC18" s="230"/>
      <c r="AD18" s="230"/>
      <c r="AE18" s="230"/>
      <c r="AF18" s="230"/>
    </row>
    <row r="19" spans="1:32" s="231" customFormat="1" ht="12.75" customHeight="1" x14ac:dyDescent="0.3">
      <c r="A19" s="224" t="s">
        <v>22</v>
      </c>
      <c r="B19" s="973">
        <v>3823</v>
      </c>
      <c r="C19" s="1002">
        <v>295</v>
      </c>
      <c r="D19" s="288">
        <v>264</v>
      </c>
      <c r="E19" s="289">
        <v>340</v>
      </c>
      <c r="F19" s="288">
        <v>166</v>
      </c>
      <c r="G19" s="289">
        <v>300</v>
      </c>
      <c r="H19" s="288">
        <v>303</v>
      </c>
      <c r="I19" s="289">
        <v>266</v>
      </c>
      <c r="J19" s="288">
        <v>293</v>
      </c>
      <c r="K19" s="603">
        <v>264</v>
      </c>
      <c r="L19" s="288"/>
      <c r="M19" s="988"/>
      <c r="N19" s="201"/>
      <c r="O19" s="809">
        <f t="shared" si="3"/>
        <v>2491</v>
      </c>
      <c r="P19"/>
      <c r="Q19"/>
      <c r="R19"/>
      <c r="S19"/>
      <c r="T19"/>
      <c r="U19"/>
      <c r="V19"/>
      <c r="W19"/>
      <c r="X19" s="230"/>
      <c r="Y19" s="230"/>
      <c r="Z19" s="230"/>
      <c r="AA19" s="230"/>
      <c r="AB19" s="230"/>
      <c r="AC19" s="230"/>
      <c r="AD19" s="230"/>
      <c r="AE19" s="230"/>
      <c r="AF19" s="230"/>
    </row>
    <row r="20" spans="1:32" s="231" customFormat="1" ht="12.75" customHeight="1" x14ac:dyDescent="0.3">
      <c r="A20" s="224" t="s">
        <v>48</v>
      </c>
      <c r="B20" s="825">
        <v>2284</v>
      </c>
      <c r="C20" s="1002">
        <v>112</v>
      </c>
      <c r="D20" s="288">
        <v>221</v>
      </c>
      <c r="E20" s="289">
        <v>228</v>
      </c>
      <c r="F20" s="288">
        <v>162</v>
      </c>
      <c r="G20" s="289">
        <v>250</v>
      </c>
      <c r="H20" s="288">
        <v>151</v>
      </c>
      <c r="I20" s="289">
        <v>128</v>
      </c>
      <c r="J20" s="288">
        <v>126</v>
      </c>
      <c r="K20" s="603">
        <v>110</v>
      </c>
      <c r="L20" s="288"/>
      <c r="M20" s="988"/>
      <c r="N20" s="201"/>
      <c r="O20" s="808">
        <f t="shared" si="3"/>
        <v>1488</v>
      </c>
      <c r="P20"/>
      <c r="Q20"/>
      <c r="R20"/>
      <c r="S20"/>
      <c r="T20"/>
      <c r="U20"/>
      <c r="V20"/>
      <c r="W20"/>
      <c r="X20" s="230"/>
      <c r="Y20" s="230"/>
      <c r="Z20" s="230"/>
      <c r="AA20" s="230"/>
      <c r="AB20" s="230"/>
      <c r="AC20" s="230"/>
      <c r="AD20" s="230"/>
      <c r="AE20" s="230"/>
      <c r="AF20" s="230"/>
    </row>
    <row r="21" spans="1:32" s="231" customFormat="1" ht="12.75" customHeight="1" x14ac:dyDescent="0.3">
      <c r="A21" s="224" t="s">
        <v>99</v>
      </c>
      <c r="B21" s="973">
        <v>1451</v>
      </c>
      <c r="C21" s="1002">
        <v>125</v>
      </c>
      <c r="D21" s="288">
        <v>121</v>
      </c>
      <c r="E21" s="289">
        <v>137</v>
      </c>
      <c r="F21" s="288">
        <v>93</v>
      </c>
      <c r="G21" s="289">
        <v>103</v>
      </c>
      <c r="H21" s="288">
        <v>106</v>
      </c>
      <c r="I21" s="289">
        <v>92</v>
      </c>
      <c r="J21" s="288">
        <v>119</v>
      </c>
      <c r="K21" s="603">
        <v>112</v>
      </c>
      <c r="L21" s="288"/>
      <c r="M21" s="988"/>
      <c r="N21" s="201"/>
      <c r="O21" s="809">
        <f t="shared" si="3"/>
        <v>1008</v>
      </c>
      <c r="P21"/>
      <c r="Q21"/>
      <c r="R21"/>
      <c r="S21"/>
      <c r="T21"/>
      <c r="U21"/>
      <c r="V21"/>
      <c r="W21"/>
      <c r="X21" s="230"/>
      <c r="Y21" s="230"/>
      <c r="Z21" s="230"/>
      <c r="AA21" s="230"/>
      <c r="AB21" s="230"/>
      <c r="AC21" s="230"/>
      <c r="AD21" s="230"/>
      <c r="AE21" s="230"/>
      <c r="AF21" s="230"/>
    </row>
    <row r="22" spans="1:32" s="231" customFormat="1" ht="12.75" customHeight="1" x14ac:dyDescent="0.3">
      <c r="A22" s="223" t="s">
        <v>128</v>
      </c>
      <c r="B22" s="973">
        <v>1193</v>
      </c>
      <c r="C22" s="1002">
        <v>107</v>
      </c>
      <c r="D22" s="288">
        <v>88</v>
      </c>
      <c r="E22" s="289">
        <v>78</v>
      </c>
      <c r="F22" s="288">
        <v>76</v>
      </c>
      <c r="G22" s="289">
        <v>123</v>
      </c>
      <c r="H22" s="288">
        <v>127</v>
      </c>
      <c r="I22" s="289">
        <v>104</v>
      </c>
      <c r="J22" s="288">
        <v>125</v>
      </c>
      <c r="K22" s="603">
        <v>122</v>
      </c>
      <c r="L22" s="288"/>
      <c r="M22" s="988"/>
      <c r="N22" s="201"/>
      <c r="O22" s="808">
        <f t="shared" si="3"/>
        <v>950</v>
      </c>
      <c r="P22"/>
      <c r="Q22"/>
      <c r="R22"/>
      <c r="S22"/>
      <c r="T22"/>
      <c r="U22"/>
      <c r="V22"/>
      <c r="W22"/>
      <c r="X22" s="230"/>
      <c r="Y22" s="230"/>
      <c r="Z22" s="230"/>
      <c r="AA22" s="230"/>
      <c r="AB22" s="230"/>
      <c r="AC22" s="230"/>
      <c r="AD22" s="230"/>
      <c r="AE22" s="230"/>
      <c r="AF22" s="230"/>
    </row>
    <row r="23" spans="1:32" s="231" customFormat="1" ht="12.75" customHeight="1" x14ac:dyDescent="0.3">
      <c r="A23" s="232" t="s">
        <v>59</v>
      </c>
      <c r="B23" s="1003">
        <v>6619</v>
      </c>
      <c r="C23" s="1004">
        <v>570</v>
      </c>
      <c r="D23" s="1005">
        <v>530</v>
      </c>
      <c r="E23" s="1006">
        <v>575</v>
      </c>
      <c r="F23" s="1005">
        <v>321</v>
      </c>
      <c r="G23" s="1006">
        <v>476</v>
      </c>
      <c r="H23" s="1005">
        <v>452</v>
      </c>
      <c r="I23" s="1006">
        <v>428</v>
      </c>
      <c r="J23" s="1005">
        <v>664</v>
      </c>
      <c r="K23" s="1006">
        <v>621</v>
      </c>
      <c r="L23" s="1007"/>
      <c r="M23" s="1008"/>
      <c r="N23" s="1009"/>
      <c r="O23" s="810">
        <f t="shared" si="3"/>
        <v>4637</v>
      </c>
      <c r="P23"/>
      <c r="X23" s="230"/>
      <c r="Y23" s="230"/>
      <c r="Z23" s="230"/>
      <c r="AA23" s="230"/>
      <c r="AB23" s="230"/>
      <c r="AC23" s="230"/>
      <c r="AD23" s="230"/>
      <c r="AE23" s="230"/>
      <c r="AF23" s="230"/>
    </row>
    <row r="24" spans="1:32" ht="13.5" customHeight="1" x14ac:dyDescent="0.3">
      <c r="A24" s="233" t="s">
        <v>2</v>
      </c>
      <c r="B24" s="813">
        <f t="shared" ref="B24:C24" si="4">SUM(B18:B23)</f>
        <v>20225</v>
      </c>
      <c r="C24" s="1010">
        <f t="shared" si="4"/>
        <v>1543</v>
      </c>
      <c r="D24" s="1011">
        <f>SUM(D18:D23)</f>
        <v>1583</v>
      </c>
      <c r="E24" s="1011">
        <f t="shared" ref="E24:K24" si="5">SUM(E18:E23)</f>
        <v>1882</v>
      </c>
      <c r="F24" s="1011">
        <f t="shared" si="5"/>
        <v>1077</v>
      </c>
      <c r="G24" s="1011">
        <f t="shared" si="5"/>
        <v>1644</v>
      </c>
      <c r="H24" s="1011">
        <f t="shared" si="5"/>
        <v>1513</v>
      </c>
      <c r="I24" s="1011">
        <f t="shared" si="5"/>
        <v>1363</v>
      </c>
      <c r="J24" s="1011">
        <f t="shared" si="5"/>
        <v>1669</v>
      </c>
      <c r="K24" s="1011">
        <f t="shared" si="5"/>
        <v>1607</v>
      </c>
      <c r="L24" s="1011"/>
      <c r="M24" s="1011"/>
      <c r="N24" s="1011"/>
      <c r="O24" s="807">
        <f t="shared" ref="O24" si="6">SUM(O18:O23)</f>
        <v>13881</v>
      </c>
      <c r="P24" s="17"/>
      <c r="Q24" s="17"/>
      <c r="R24" s="17"/>
      <c r="S24" s="17"/>
    </row>
    <row r="25" spans="1:32" ht="5.25" customHeight="1" x14ac:dyDescent="0.3">
      <c r="A25" s="1465"/>
      <c r="B25" s="1465"/>
      <c r="C25" s="1465"/>
      <c r="D25" s="1465"/>
      <c r="E25" s="1465"/>
      <c r="F25" s="1465"/>
      <c r="G25" s="1465"/>
      <c r="H25" s="1465"/>
      <c r="I25" s="1465"/>
      <c r="J25" s="1465"/>
      <c r="K25" s="1465"/>
      <c r="L25" s="1465"/>
      <c r="M25" s="1465"/>
      <c r="N25" s="1465"/>
      <c r="O25" s="1465"/>
      <c r="P25" s="17"/>
      <c r="Q25" s="17"/>
      <c r="R25" s="17"/>
      <c r="S25" s="17"/>
    </row>
    <row r="26" spans="1:32" ht="11.25" customHeight="1" x14ac:dyDescent="0.3">
      <c r="A26" s="1458" t="s">
        <v>306</v>
      </c>
      <c r="B26" s="1458"/>
      <c r="C26" s="1458"/>
      <c r="D26" s="1458"/>
      <c r="E26" s="1458"/>
      <c r="F26" s="1458"/>
      <c r="G26" s="1458"/>
      <c r="H26" s="1458"/>
      <c r="I26" s="1458"/>
      <c r="J26" s="1458"/>
      <c r="K26" s="1458"/>
      <c r="L26" s="1458"/>
      <c r="M26" s="1458"/>
      <c r="N26" s="1458"/>
      <c r="O26" s="1458"/>
      <c r="P26" s="129"/>
      <c r="Q26" s="129"/>
      <c r="R26" s="129"/>
      <c r="S26" s="129"/>
    </row>
    <row r="27" spans="1:32" ht="11.25" customHeight="1" x14ac:dyDescent="0.3">
      <c r="A27" s="1459"/>
      <c r="B27" s="1459"/>
      <c r="C27" s="1459"/>
      <c r="D27" s="1459"/>
      <c r="E27" s="1459"/>
      <c r="F27" s="1459"/>
      <c r="G27" s="1459"/>
      <c r="H27" s="1459"/>
      <c r="I27" s="1459"/>
      <c r="J27" s="1459"/>
      <c r="K27" s="1459"/>
      <c r="L27" s="1459"/>
      <c r="M27" s="1459"/>
      <c r="N27" s="1459"/>
      <c r="O27" s="1459"/>
      <c r="P27" s="129"/>
      <c r="Q27" s="129"/>
      <c r="R27" s="129"/>
      <c r="S27" s="129"/>
    </row>
    <row r="28" spans="1:32" ht="3" customHeight="1" x14ac:dyDescent="0.25">
      <c r="A28" s="1"/>
      <c r="B28" s="1"/>
      <c r="C28" s="1"/>
      <c r="D28" s="1"/>
      <c r="E28" s="1"/>
      <c r="F28" s="1"/>
      <c r="G28" s="1"/>
      <c r="H28" s="1"/>
      <c r="I28" s="1"/>
      <c r="J28" s="1"/>
      <c r="K28" s="1"/>
      <c r="L28" s="1"/>
      <c r="M28" s="1"/>
      <c r="N28" s="1"/>
      <c r="O28" s="1"/>
      <c r="P28" s="17"/>
      <c r="Q28" s="17"/>
      <c r="R28" s="17"/>
      <c r="S28" s="17"/>
    </row>
    <row r="29" spans="1:32" ht="15" customHeight="1" x14ac:dyDescent="0.3">
      <c r="A29" s="313" t="s">
        <v>0</v>
      </c>
      <c r="B29" s="1163" t="s">
        <v>338</v>
      </c>
      <c r="C29" s="1460">
        <v>2019</v>
      </c>
      <c r="D29" s="1110"/>
      <c r="E29" s="1110"/>
      <c r="F29" s="1110"/>
      <c r="G29" s="1110"/>
      <c r="H29" s="1110"/>
      <c r="I29" s="1110"/>
      <c r="J29" s="1110"/>
      <c r="K29" s="1110"/>
      <c r="L29" s="1110"/>
      <c r="M29" s="1110"/>
      <c r="N29" s="1112"/>
      <c r="O29" s="115">
        <v>2019</v>
      </c>
      <c r="P29" s="17"/>
      <c r="Q29" s="17"/>
      <c r="R29" s="17"/>
      <c r="S29" s="17"/>
    </row>
    <row r="30" spans="1:32" ht="24.6" x14ac:dyDescent="0.3">
      <c r="A30" s="139" t="s">
        <v>1</v>
      </c>
      <c r="B30" s="1276"/>
      <c r="C30" s="177" t="s">
        <v>72</v>
      </c>
      <c r="D30" s="170" t="s">
        <v>63</v>
      </c>
      <c r="E30" s="308" t="s">
        <v>64</v>
      </c>
      <c r="F30" s="170" t="s">
        <v>65</v>
      </c>
      <c r="G30" s="308" t="s">
        <v>57</v>
      </c>
      <c r="H30" s="170" t="s">
        <v>66</v>
      </c>
      <c r="I30" s="308" t="s">
        <v>67</v>
      </c>
      <c r="J30" s="170" t="s">
        <v>68</v>
      </c>
      <c r="K30" s="308" t="s">
        <v>69</v>
      </c>
      <c r="L30" s="170" t="s">
        <v>70</v>
      </c>
      <c r="M30" s="170" t="s">
        <v>71</v>
      </c>
      <c r="N30" s="309" t="s">
        <v>61</v>
      </c>
      <c r="O30" s="116" t="str">
        <f>"i alt
pr."&amp;" "&amp;Forside!Q1&amp;""</f>
        <v>i alt
pr. 30.09.2019</v>
      </c>
      <c r="T30"/>
      <c r="U30"/>
      <c r="V30"/>
      <c r="W30"/>
    </row>
    <row r="31" spans="1:32" ht="12.75" customHeight="1" x14ac:dyDescent="0.25">
      <c r="A31" s="222" t="s">
        <v>28</v>
      </c>
      <c r="B31" s="970">
        <v>1729</v>
      </c>
      <c r="C31" s="1001">
        <v>135</v>
      </c>
      <c r="D31" s="921">
        <v>206</v>
      </c>
      <c r="E31" s="287">
        <v>22</v>
      </c>
      <c r="F31" s="921">
        <v>6</v>
      </c>
      <c r="G31" s="287">
        <v>5</v>
      </c>
      <c r="H31" s="921">
        <v>5</v>
      </c>
      <c r="I31" s="287">
        <v>12</v>
      </c>
      <c r="J31" s="921">
        <v>556</v>
      </c>
      <c r="K31" s="937">
        <v>627</v>
      </c>
      <c r="L31" s="286"/>
      <c r="M31" s="938"/>
      <c r="N31" s="926"/>
      <c r="O31" s="811">
        <f t="shared" ref="O31:O36" si="7">SUM(C31:N31)</f>
        <v>1574</v>
      </c>
      <c r="T31"/>
      <c r="U31"/>
      <c r="V31"/>
      <c r="W31"/>
    </row>
    <row r="32" spans="1:32" ht="12.75" customHeight="1" x14ac:dyDescent="0.25">
      <c r="A32" s="223" t="s">
        <v>49</v>
      </c>
      <c r="B32" s="973">
        <v>829</v>
      </c>
      <c r="C32" s="1002">
        <v>45</v>
      </c>
      <c r="D32" s="288">
        <v>81</v>
      </c>
      <c r="E32" s="289">
        <v>10</v>
      </c>
      <c r="F32" s="288">
        <v>3</v>
      </c>
      <c r="G32" s="289">
        <v>1</v>
      </c>
      <c r="H32" s="288">
        <v>1</v>
      </c>
      <c r="I32" s="289">
        <v>1</v>
      </c>
      <c r="J32" s="288">
        <v>247</v>
      </c>
      <c r="K32" s="603">
        <v>366</v>
      </c>
      <c r="L32" s="288"/>
      <c r="M32" s="988"/>
      <c r="N32" s="201"/>
      <c r="O32" s="812">
        <f t="shared" si="7"/>
        <v>755</v>
      </c>
      <c r="T32"/>
      <c r="U32"/>
      <c r="V32"/>
      <c r="W32"/>
    </row>
    <row r="33" spans="1:23" ht="12.75" customHeight="1" x14ac:dyDescent="0.25">
      <c r="A33" s="224" t="s">
        <v>128</v>
      </c>
      <c r="B33" s="973">
        <v>783</v>
      </c>
      <c r="C33" s="1002">
        <v>72</v>
      </c>
      <c r="D33" s="288">
        <v>122</v>
      </c>
      <c r="E33" s="289">
        <v>23</v>
      </c>
      <c r="F33" s="288">
        <v>5</v>
      </c>
      <c r="G33" s="289">
        <v>9</v>
      </c>
      <c r="H33" s="288">
        <v>2</v>
      </c>
      <c r="I33" s="289">
        <v>2</v>
      </c>
      <c r="J33" s="288">
        <v>227</v>
      </c>
      <c r="K33" s="603">
        <v>255</v>
      </c>
      <c r="L33" s="288"/>
      <c r="M33" s="988"/>
      <c r="N33" s="201"/>
      <c r="O33" s="809">
        <f t="shared" si="7"/>
        <v>717</v>
      </c>
      <c r="T33"/>
      <c r="U33"/>
      <c r="V33"/>
      <c r="W33"/>
    </row>
    <row r="34" spans="1:23" ht="12.75" customHeight="1" x14ac:dyDescent="0.25">
      <c r="A34" s="224" t="s">
        <v>50</v>
      </c>
      <c r="B34" s="825">
        <v>711</v>
      </c>
      <c r="C34" s="1002">
        <v>73</v>
      </c>
      <c r="D34" s="288">
        <v>143</v>
      </c>
      <c r="E34" s="289">
        <v>13</v>
      </c>
      <c r="F34" s="288">
        <v>5</v>
      </c>
      <c r="G34" s="289">
        <v>3</v>
      </c>
      <c r="H34" s="288">
        <v>1</v>
      </c>
      <c r="I34" s="289">
        <v>2</v>
      </c>
      <c r="J34" s="288">
        <v>162</v>
      </c>
      <c r="K34" s="603">
        <v>217</v>
      </c>
      <c r="L34" s="288"/>
      <c r="M34" s="988"/>
      <c r="N34" s="201"/>
      <c r="O34" s="808">
        <f t="shared" si="7"/>
        <v>619</v>
      </c>
      <c r="T34"/>
      <c r="U34"/>
      <c r="V34"/>
      <c r="W34"/>
    </row>
    <row r="35" spans="1:23" ht="12.75" customHeight="1" x14ac:dyDescent="0.3">
      <c r="A35" s="224" t="s">
        <v>22</v>
      </c>
      <c r="B35" s="825">
        <v>497</v>
      </c>
      <c r="C35" s="1002">
        <v>21</v>
      </c>
      <c r="D35" s="288">
        <v>52</v>
      </c>
      <c r="E35" s="289">
        <v>9</v>
      </c>
      <c r="F35" s="288"/>
      <c r="G35" s="289">
        <v>1</v>
      </c>
      <c r="H35" s="288">
        <v>1</v>
      </c>
      <c r="I35" s="289">
        <v>5</v>
      </c>
      <c r="J35" s="288">
        <v>112</v>
      </c>
      <c r="K35" s="603">
        <v>169</v>
      </c>
      <c r="L35" s="288"/>
      <c r="M35" s="988"/>
      <c r="N35" s="201"/>
      <c r="O35" s="812">
        <f t="shared" si="7"/>
        <v>370</v>
      </c>
    </row>
    <row r="36" spans="1:23" ht="12.75" customHeight="1" x14ac:dyDescent="0.3">
      <c r="A36" s="234" t="s">
        <v>59</v>
      </c>
      <c r="B36" s="974">
        <v>4601</v>
      </c>
      <c r="C36" s="1002">
        <v>255</v>
      </c>
      <c r="D36" s="288">
        <v>519</v>
      </c>
      <c r="E36" s="289">
        <v>61</v>
      </c>
      <c r="F36" s="288">
        <v>23</v>
      </c>
      <c r="G36" s="289">
        <v>16</v>
      </c>
      <c r="H36" s="288">
        <v>12</v>
      </c>
      <c r="I36" s="289">
        <v>13</v>
      </c>
      <c r="J36" s="288">
        <v>1272</v>
      </c>
      <c r="K36" s="603">
        <v>1799</v>
      </c>
      <c r="L36" s="288"/>
      <c r="M36" s="988"/>
      <c r="N36" s="201"/>
      <c r="O36" s="810">
        <f t="shared" si="7"/>
        <v>3970</v>
      </c>
    </row>
    <row r="37" spans="1:23" ht="12.75" customHeight="1" x14ac:dyDescent="0.3">
      <c r="A37" s="233" t="s">
        <v>2</v>
      </c>
      <c r="B37" s="813">
        <f>SUM(B31:B36)</f>
        <v>9150</v>
      </c>
      <c r="C37" s="1010">
        <f t="shared" ref="C37" si="8">SUM(C31:C36)</f>
        <v>601</v>
      </c>
      <c r="D37" s="1011">
        <f>SUM(D31:D36)</f>
        <v>1123</v>
      </c>
      <c r="E37" s="1011">
        <f t="shared" ref="E37:K37" si="9">SUM(E31:E36)</f>
        <v>138</v>
      </c>
      <c r="F37" s="1011">
        <f t="shared" si="9"/>
        <v>42</v>
      </c>
      <c r="G37" s="1011">
        <f t="shared" si="9"/>
        <v>35</v>
      </c>
      <c r="H37" s="1011">
        <f t="shared" si="9"/>
        <v>22</v>
      </c>
      <c r="I37" s="1011">
        <f t="shared" si="9"/>
        <v>35</v>
      </c>
      <c r="J37" s="1011">
        <f t="shared" si="9"/>
        <v>2576</v>
      </c>
      <c r="K37" s="1011">
        <f t="shared" si="9"/>
        <v>3433</v>
      </c>
      <c r="L37" s="1011"/>
      <c r="M37" s="1011"/>
      <c r="N37" s="1011"/>
      <c r="O37" s="813">
        <f t="shared" ref="O37" si="10">SUM(O31:O36)</f>
        <v>8005</v>
      </c>
      <c r="P37" s="16"/>
      <c r="Q37" s="16"/>
      <c r="R37" s="16"/>
      <c r="S37" s="16"/>
    </row>
    <row r="38" spans="1:23" s="16" customFormat="1" x14ac:dyDescent="0.3">
      <c r="A38" s="1461"/>
      <c r="B38" s="1461"/>
      <c r="C38" s="1461"/>
      <c r="D38" s="1461"/>
      <c r="E38" s="1461"/>
      <c r="F38" s="1461"/>
      <c r="G38" s="1461"/>
      <c r="H38" s="1461"/>
      <c r="I38" s="1461"/>
      <c r="J38" s="1461"/>
      <c r="K38" s="1461"/>
      <c r="L38" s="1461"/>
      <c r="M38" s="1461"/>
      <c r="N38" s="1461"/>
      <c r="O38" s="1461"/>
    </row>
    <row r="39" spans="1:23" s="16" customFormat="1" x14ac:dyDescent="0.3">
      <c r="F39" s="16" t="s">
        <v>10</v>
      </c>
    </row>
    <row r="40" spans="1:23" s="16" customFormat="1" x14ac:dyDescent="0.3"/>
    <row r="41" spans="1:23" s="16" customFormat="1" x14ac:dyDescent="0.3"/>
    <row r="42" spans="1:23" s="16" customFormat="1" x14ac:dyDescent="0.3"/>
    <row r="43" spans="1:23" s="16" customFormat="1" x14ac:dyDescent="0.3"/>
    <row r="44" spans="1:23" s="16" customFormat="1" x14ac:dyDescent="0.3"/>
    <row r="45" spans="1:23" s="16" customFormat="1" x14ac:dyDescent="0.3"/>
    <row r="46" spans="1:23" s="16" customFormat="1" x14ac:dyDescent="0.3"/>
    <row r="47" spans="1:23" s="16" customFormat="1" x14ac:dyDescent="0.3"/>
    <row r="48" spans="1:23" s="16" customFormat="1" x14ac:dyDescent="0.3"/>
    <row r="49" s="16" customFormat="1" x14ac:dyDescent="0.3"/>
    <row r="50" s="16" customFormat="1" x14ac:dyDescent="0.3"/>
    <row r="51" s="16" customFormat="1" x14ac:dyDescent="0.3"/>
    <row r="52" s="16" customFormat="1" x14ac:dyDescent="0.3"/>
    <row r="53" s="16" customFormat="1" x14ac:dyDescent="0.3"/>
    <row r="54" s="16" customFormat="1" x14ac:dyDescent="0.3"/>
    <row r="55" s="16" customFormat="1" x14ac:dyDescent="0.3"/>
    <row r="56" s="16" customFormat="1" x14ac:dyDescent="0.3"/>
    <row r="57" s="16" customFormat="1" x14ac:dyDescent="0.3"/>
    <row r="58" s="16" customFormat="1" x14ac:dyDescent="0.3"/>
    <row r="59" s="16" customFormat="1" x14ac:dyDescent="0.3"/>
    <row r="60" s="16" customFormat="1" x14ac:dyDescent="0.3"/>
    <row r="61" s="16" customFormat="1" x14ac:dyDescent="0.3"/>
    <row r="62" s="16" customFormat="1" x14ac:dyDescent="0.3"/>
    <row r="63" s="16" customFormat="1" x14ac:dyDescent="0.3"/>
    <row r="64"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sheetData>
  <mergeCells count="12">
    <mergeCell ref="A26:O27"/>
    <mergeCell ref="C29:N29"/>
    <mergeCell ref="A38:O38"/>
    <mergeCell ref="A2:O3"/>
    <mergeCell ref="C5:N5"/>
    <mergeCell ref="A12:O12"/>
    <mergeCell ref="A13:O14"/>
    <mergeCell ref="C16:N16"/>
    <mergeCell ref="A25:O25"/>
    <mergeCell ref="B5:B6"/>
    <mergeCell ref="B16:B17"/>
    <mergeCell ref="B29:B30"/>
  </mergeCells>
  <printOptions verticalCentered="1"/>
  <pageMargins left="0.70866141732283472" right="0.51181102362204722" top="0.59055118110236227" bottom="0.59055118110236227" header="0.31496062992125984" footer="0"/>
  <pageSetup paperSize="9" orientation="landscape" r:id="rId1"/>
  <headerFooter>
    <oddFooter>&amp;LMånedstallene er foreløbige.&amp;RSide 29&amp;CTal på udlændingeområdet pr. 30.09.2019</oddFooter>
  </headerFooter>
  <ignoredErrors>
    <ignoredError sqref="O8:O1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BR156"/>
  <sheetViews>
    <sheetView view="pageLayout" topLeftCell="A4" zoomScaleNormal="110" workbookViewId="0">
      <selection activeCell="D17" sqref="D17"/>
    </sheetView>
  </sheetViews>
  <sheetFormatPr defaultRowHeight="14.4" x14ac:dyDescent="0.3"/>
  <cols>
    <col min="1" max="1" width="38.33203125" customWidth="1"/>
    <col min="2" max="2" width="7.88671875" style="8" customWidth="1"/>
    <col min="3" max="8" width="5.88671875" style="8" customWidth="1"/>
    <col min="9" max="10" width="6.33203125" style="8" customWidth="1"/>
    <col min="11" max="11" width="6.5546875" bestFit="1" customWidth="1"/>
    <col min="12" max="14" width="6.33203125" customWidth="1"/>
    <col min="15" max="15" width="9" customWidth="1"/>
    <col min="16" max="16" width="14.6640625" style="1" customWidth="1"/>
    <col min="17" max="17" width="2.5546875" style="1" customWidth="1"/>
    <col min="18" max="70" width="9.109375" style="1"/>
  </cols>
  <sheetData>
    <row r="1" spans="1:70" ht="18" customHeight="1" x14ac:dyDescent="0.4">
      <c r="A1" s="2"/>
      <c r="B1" s="1"/>
      <c r="C1" s="1"/>
      <c r="D1" s="1"/>
      <c r="E1" s="1"/>
      <c r="F1" s="1"/>
      <c r="G1" s="1"/>
      <c r="H1" s="1"/>
      <c r="I1" s="1"/>
      <c r="J1" s="1"/>
      <c r="K1" s="1" t="s">
        <v>10</v>
      </c>
      <c r="L1" s="1"/>
      <c r="M1" s="1"/>
      <c r="N1" s="1" t="s">
        <v>10</v>
      </c>
      <c r="O1" s="1"/>
    </row>
    <row r="2" spans="1:70" ht="24" customHeight="1" x14ac:dyDescent="0.3">
      <c r="A2" s="1057" t="s">
        <v>10</v>
      </c>
      <c r="B2" s="1058"/>
      <c r="C2" s="1058"/>
      <c r="D2" s="1058"/>
      <c r="E2" s="1058"/>
      <c r="F2" s="1058"/>
      <c r="G2" s="1058"/>
      <c r="H2" s="1058"/>
      <c r="I2" s="1058"/>
      <c r="J2" s="1058"/>
      <c r="K2" s="1058"/>
      <c r="L2" s="1058"/>
      <c r="M2" s="1058"/>
      <c r="N2" s="1058"/>
      <c r="O2" s="1058"/>
      <c r="P2" s="14"/>
      <c r="Q2" s="14"/>
      <c r="R2" s="14"/>
    </row>
    <row r="3" spans="1:70" ht="15" customHeight="1" x14ac:dyDescent="0.3">
      <c r="A3" s="1057"/>
      <c r="B3" s="1058"/>
      <c r="C3" s="1058"/>
      <c r="D3" s="1058"/>
      <c r="E3" s="1058"/>
      <c r="F3" s="1058"/>
      <c r="G3" s="1058"/>
      <c r="H3" s="1058"/>
      <c r="I3" s="1058"/>
      <c r="J3" s="1058"/>
      <c r="K3" s="1058"/>
      <c r="L3" s="1058"/>
      <c r="M3" s="1058"/>
      <c r="N3" s="1058"/>
      <c r="O3" s="1058"/>
      <c r="P3" s="14"/>
      <c r="Q3" s="14"/>
      <c r="R3" s="14"/>
    </row>
    <row r="4" spans="1:70" ht="11.25" customHeight="1" x14ac:dyDescent="0.3">
      <c r="A4" s="1059" t="s">
        <v>38</v>
      </c>
      <c r="B4" s="1059"/>
      <c r="C4" s="1059"/>
      <c r="D4" s="1059"/>
      <c r="E4" s="1059"/>
      <c r="F4" s="1059"/>
      <c r="G4" s="1059"/>
      <c r="H4" s="1059"/>
      <c r="I4" s="1059"/>
      <c r="J4" s="1059"/>
      <c r="K4" s="1059"/>
      <c r="L4" s="1059"/>
      <c r="M4" s="1059"/>
      <c r="N4" s="1059"/>
      <c r="O4" s="1059"/>
      <c r="P4" s="15"/>
      <c r="Q4" s="15"/>
      <c r="R4" s="15"/>
    </row>
    <row r="5" spans="1:70" ht="11.25" customHeight="1" x14ac:dyDescent="0.3">
      <c r="A5" s="1060"/>
      <c r="B5" s="1060"/>
      <c r="C5" s="1060"/>
      <c r="D5" s="1060"/>
      <c r="E5" s="1060"/>
      <c r="F5" s="1060"/>
      <c r="G5" s="1060"/>
      <c r="H5" s="1060"/>
      <c r="I5" s="1060"/>
      <c r="J5" s="1060"/>
      <c r="K5" s="1060"/>
      <c r="L5" s="1060"/>
      <c r="M5" s="1060"/>
      <c r="N5" s="1060"/>
      <c r="O5" s="1060"/>
      <c r="P5" s="15"/>
      <c r="Q5" s="15"/>
      <c r="R5" s="15"/>
    </row>
    <row r="6" spans="1:70" s="4" customFormat="1" ht="5.25" customHeight="1" x14ac:dyDescent="0.25">
      <c r="A6" s="3"/>
      <c r="B6" s="3"/>
      <c r="C6" s="3"/>
      <c r="D6" s="3"/>
      <c r="E6" s="3"/>
      <c r="F6" s="3"/>
      <c r="G6" s="3"/>
      <c r="H6" s="3"/>
      <c r="I6" s="3"/>
      <c r="J6" s="3"/>
      <c r="K6" s="3"/>
      <c r="L6" s="3"/>
      <c r="M6" s="3"/>
      <c r="N6" s="3"/>
      <c r="O6" s="3"/>
      <c r="P6" s="16"/>
      <c r="Q6" s="16"/>
      <c r="R6" s="16"/>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row>
    <row r="7" spans="1:70" ht="20.25" customHeight="1" x14ac:dyDescent="0.3">
      <c r="A7" s="429" t="s">
        <v>0</v>
      </c>
      <c r="B7" s="1066" t="s">
        <v>340</v>
      </c>
      <c r="C7" s="1061">
        <v>2019</v>
      </c>
      <c r="D7" s="1062"/>
      <c r="E7" s="1062"/>
      <c r="F7" s="1062"/>
      <c r="G7" s="1062"/>
      <c r="H7" s="1062"/>
      <c r="I7" s="1062"/>
      <c r="J7" s="1062"/>
      <c r="K7" s="1062"/>
      <c r="L7" s="1062"/>
      <c r="M7" s="1062"/>
      <c r="N7" s="1063"/>
      <c r="O7" s="1064" t="str">
        <f>"2019
i alt pr."&amp;" 
"&amp;Forside!Q1&amp;""</f>
        <v>2019
i alt pr. 
30.09.2019</v>
      </c>
      <c r="P7" s="16"/>
      <c r="Q7" s="16"/>
      <c r="R7" s="16"/>
    </row>
    <row r="8" spans="1:70" ht="20.25" customHeight="1" x14ac:dyDescent="0.3">
      <c r="A8" s="430" t="s">
        <v>1</v>
      </c>
      <c r="B8" s="1067"/>
      <c r="C8" s="177" t="s">
        <v>72</v>
      </c>
      <c r="D8" s="188" t="s">
        <v>63</v>
      </c>
      <c r="E8" s="169" t="s">
        <v>64</v>
      </c>
      <c r="F8" s="170" t="s">
        <v>65</v>
      </c>
      <c r="G8" s="169" t="s">
        <v>57</v>
      </c>
      <c r="H8" s="170" t="s">
        <v>66</v>
      </c>
      <c r="I8" s="169" t="s">
        <v>67</v>
      </c>
      <c r="J8" s="170" t="s">
        <v>68</v>
      </c>
      <c r="K8" s="169" t="s">
        <v>69</v>
      </c>
      <c r="L8" s="170" t="s">
        <v>70</v>
      </c>
      <c r="M8" s="170" t="s">
        <v>71</v>
      </c>
      <c r="N8" s="169" t="s">
        <v>61</v>
      </c>
      <c r="O8" s="1065"/>
      <c r="P8" s="17"/>
      <c r="Q8" s="16"/>
      <c r="R8" s="16"/>
    </row>
    <row r="9" spans="1:70" ht="15" x14ac:dyDescent="0.25">
      <c r="A9" s="387" t="s">
        <v>114</v>
      </c>
      <c r="B9" s="580">
        <v>1652</v>
      </c>
      <c r="C9" s="584">
        <v>102</v>
      </c>
      <c r="D9" s="584">
        <v>101</v>
      </c>
      <c r="E9" s="584">
        <v>165</v>
      </c>
      <c r="F9" s="584">
        <v>140</v>
      </c>
      <c r="G9" s="584">
        <v>153</v>
      </c>
      <c r="H9" s="584">
        <v>119</v>
      </c>
      <c r="I9" s="584">
        <v>133</v>
      </c>
      <c r="J9" s="584">
        <v>156</v>
      </c>
      <c r="K9" s="584">
        <v>139</v>
      </c>
      <c r="L9" s="584"/>
      <c r="M9" s="584"/>
      <c r="N9" s="584"/>
      <c r="O9" s="634">
        <f t="shared" ref="O9:O25" si="0">SUM(C9:N9)</f>
        <v>1208</v>
      </c>
      <c r="P9" s="16"/>
      <c r="S9" s="5"/>
    </row>
    <row r="10" spans="1:70" ht="14.4" customHeight="1" x14ac:dyDescent="0.25">
      <c r="A10" s="431" t="s">
        <v>363</v>
      </c>
      <c r="B10" s="336">
        <v>1621</v>
      </c>
      <c r="C10" s="585">
        <v>101</v>
      </c>
      <c r="D10" s="594">
        <v>99</v>
      </c>
      <c r="E10" s="594">
        <v>160</v>
      </c>
      <c r="F10" s="594">
        <v>137</v>
      </c>
      <c r="G10" s="594">
        <v>151</v>
      </c>
      <c r="H10" s="594">
        <v>116</v>
      </c>
      <c r="I10" s="594">
        <v>132</v>
      </c>
      <c r="J10" s="594">
        <v>152</v>
      </c>
      <c r="K10" s="594">
        <v>137</v>
      </c>
      <c r="L10" s="594"/>
      <c r="M10" s="578"/>
      <c r="N10" s="595"/>
      <c r="O10" s="635">
        <f t="shared" si="0"/>
        <v>1185</v>
      </c>
      <c r="P10" s="16"/>
      <c r="S10" s="5"/>
    </row>
    <row r="11" spans="1:70" ht="15" thickBot="1" x14ac:dyDescent="0.35">
      <c r="A11" s="432" t="s">
        <v>74</v>
      </c>
      <c r="B11" s="337">
        <v>31</v>
      </c>
      <c r="C11" s="585">
        <v>1</v>
      </c>
      <c r="D11" s="594">
        <v>2</v>
      </c>
      <c r="E11" s="594">
        <v>5</v>
      </c>
      <c r="F11" s="594">
        <v>3</v>
      </c>
      <c r="G11" s="594">
        <v>2</v>
      </c>
      <c r="H11" s="596">
        <v>3</v>
      </c>
      <c r="I11" s="596">
        <v>1</v>
      </c>
      <c r="J11" s="597">
        <v>4</v>
      </c>
      <c r="K11" s="597">
        <v>2</v>
      </c>
      <c r="L11" s="597"/>
      <c r="M11" s="598"/>
      <c r="N11" s="599"/>
      <c r="O11" s="636">
        <f t="shared" si="0"/>
        <v>23</v>
      </c>
      <c r="P11" s="16"/>
      <c r="S11" s="5"/>
    </row>
    <row r="12" spans="1:70" ht="15" thickTop="1" x14ac:dyDescent="0.3">
      <c r="A12" s="433" t="s">
        <v>307</v>
      </c>
      <c r="B12" s="1012">
        <f>SUM(B13+B15)</f>
        <v>5234</v>
      </c>
      <c r="C12" s="601">
        <f>+C13+C15</f>
        <v>337</v>
      </c>
      <c r="D12" s="601">
        <f t="shared" ref="D12:K12" si="1">+D13+D15</f>
        <v>279</v>
      </c>
      <c r="E12" s="601">
        <f t="shared" si="1"/>
        <v>242</v>
      </c>
      <c r="F12" s="601">
        <f t="shared" si="1"/>
        <v>210</v>
      </c>
      <c r="G12" s="601">
        <f t="shared" si="1"/>
        <v>286</v>
      </c>
      <c r="H12" s="601">
        <f t="shared" si="1"/>
        <v>245</v>
      </c>
      <c r="I12" s="601">
        <f t="shared" si="1"/>
        <v>313</v>
      </c>
      <c r="J12" s="601">
        <f t="shared" si="1"/>
        <v>343</v>
      </c>
      <c r="K12" s="601">
        <f t="shared" si="1"/>
        <v>373</v>
      </c>
      <c r="L12" s="600"/>
      <c r="M12" s="600"/>
      <c r="N12" s="600"/>
      <c r="O12" s="637">
        <f>SUM(C12:N12)</f>
        <v>2628</v>
      </c>
      <c r="P12" s="5"/>
      <c r="R12" s="1" t="s">
        <v>10</v>
      </c>
    </row>
    <row r="13" spans="1:70" x14ac:dyDescent="0.3">
      <c r="A13" s="431" t="s">
        <v>7</v>
      </c>
      <c r="B13" s="338">
        <v>4601</v>
      </c>
      <c r="C13" s="586">
        <v>307</v>
      </c>
      <c r="D13" s="602">
        <v>258</v>
      </c>
      <c r="E13" s="602">
        <v>226</v>
      </c>
      <c r="F13" s="602">
        <v>192</v>
      </c>
      <c r="G13" s="602">
        <v>250</v>
      </c>
      <c r="H13" s="603">
        <v>205</v>
      </c>
      <c r="I13" s="288">
        <v>252</v>
      </c>
      <c r="J13" s="602">
        <v>237</v>
      </c>
      <c r="K13" s="602">
        <v>346</v>
      </c>
      <c r="L13" s="604"/>
      <c r="M13" s="578"/>
      <c r="N13" s="595"/>
      <c r="O13" s="44">
        <f t="shared" si="0"/>
        <v>2273</v>
      </c>
      <c r="P13" s="5"/>
      <c r="AA13" s="17"/>
      <c r="AB13" s="17"/>
      <c r="AC13" s="17"/>
      <c r="AD13" s="17"/>
      <c r="AE13" s="17"/>
      <c r="AF13" s="17"/>
      <c r="AG13" s="17"/>
      <c r="AH13" s="17"/>
      <c r="AI13" s="17"/>
    </row>
    <row r="14" spans="1:70" x14ac:dyDescent="0.3">
      <c r="A14" s="428" t="s">
        <v>75</v>
      </c>
      <c r="B14" s="339">
        <v>3225</v>
      </c>
      <c r="C14" s="587">
        <v>243</v>
      </c>
      <c r="D14" s="587">
        <v>150</v>
      </c>
      <c r="E14" s="587">
        <v>144</v>
      </c>
      <c r="F14" s="587">
        <v>116</v>
      </c>
      <c r="G14" s="587">
        <v>129</v>
      </c>
      <c r="H14" s="587">
        <v>134</v>
      </c>
      <c r="I14" s="587">
        <v>179</v>
      </c>
      <c r="J14" s="587">
        <v>190</v>
      </c>
      <c r="K14" s="605">
        <v>249</v>
      </c>
      <c r="L14" s="587"/>
      <c r="M14" s="606"/>
      <c r="N14" s="607"/>
      <c r="O14" s="638">
        <f t="shared" si="0"/>
        <v>1534</v>
      </c>
      <c r="P14" s="17"/>
      <c r="AA14" s="17"/>
      <c r="AB14" s="17"/>
      <c r="AC14" s="17"/>
      <c r="AD14" s="17"/>
      <c r="AE14" s="17"/>
      <c r="AF14" s="17"/>
      <c r="AG14" s="17"/>
      <c r="AH14" s="17"/>
      <c r="AI14" s="17"/>
    </row>
    <row r="15" spans="1:70" ht="15" thickBot="1" x14ac:dyDescent="0.35">
      <c r="A15" s="434" t="s">
        <v>98</v>
      </c>
      <c r="B15" s="340">
        <v>633</v>
      </c>
      <c r="C15" s="588">
        <v>30</v>
      </c>
      <c r="D15" s="588">
        <v>21</v>
      </c>
      <c r="E15" s="588">
        <v>16</v>
      </c>
      <c r="F15" s="588">
        <v>18</v>
      </c>
      <c r="G15" s="588">
        <v>36</v>
      </c>
      <c r="H15" s="608">
        <v>40</v>
      </c>
      <c r="I15" s="609">
        <v>61</v>
      </c>
      <c r="J15" s="588">
        <v>106</v>
      </c>
      <c r="K15" s="609">
        <v>27</v>
      </c>
      <c r="L15" s="588"/>
      <c r="M15" s="610"/>
      <c r="N15" s="611"/>
      <c r="O15" s="639">
        <f t="shared" si="0"/>
        <v>355</v>
      </c>
      <c r="P15" s="16"/>
      <c r="AA15" s="275"/>
      <c r="AB15" s="275"/>
      <c r="AC15" s="275"/>
      <c r="AD15" s="275"/>
      <c r="AE15" s="274"/>
      <c r="AF15" s="274"/>
      <c r="AG15" s="276"/>
      <c r="AH15" s="17"/>
      <c r="AI15" s="17"/>
    </row>
    <row r="16" spans="1:70" ht="15" thickTop="1" x14ac:dyDescent="0.3">
      <c r="A16" s="435" t="s">
        <v>308</v>
      </c>
      <c r="B16" s="581">
        <v>14355</v>
      </c>
      <c r="C16" s="589">
        <v>1124</v>
      </c>
      <c r="D16" s="612">
        <v>1101</v>
      </c>
      <c r="E16" s="612">
        <v>1185</v>
      </c>
      <c r="F16" s="612">
        <v>889</v>
      </c>
      <c r="G16" s="612">
        <v>1305</v>
      </c>
      <c r="H16" s="613">
        <v>1125</v>
      </c>
      <c r="I16" s="612">
        <v>1279</v>
      </c>
      <c r="J16" s="612">
        <v>1466</v>
      </c>
      <c r="K16" s="612">
        <v>1656</v>
      </c>
      <c r="L16" s="613"/>
      <c r="M16" s="613"/>
      <c r="N16" s="614"/>
      <c r="O16" s="640">
        <f>SUM(C16:N16)</f>
        <v>11130</v>
      </c>
      <c r="P16" s="564" t="s">
        <v>10</v>
      </c>
      <c r="Q16" s="16"/>
      <c r="AA16" s="275"/>
      <c r="AB16" s="275"/>
      <c r="AC16" s="275"/>
      <c r="AD16" s="275"/>
      <c r="AE16" s="274"/>
      <c r="AF16" s="274"/>
      <c r="AG16" s="276"/>
      <c r="AH16" s="17"/>
      <c r="AI16" s="17"/>
    </row>
    <row r="17" spans="1:70" ht="20.399999999999999" x14ac:dyDescent="0.3">
      <c r="A17" s="426" t="s">
        <v>266</v>
      </c>
      <c r="B17" s="582">
        <v>6210</v>
      </c>
      <c r="C17" s="590">
        <v>479</v>
      </c>
      <c r="D17" s="590">
        <v>497</v>
      </c>
      <c r="E17" s="590">
        <v>495</v>
      </c>
      <c r="F17" s="590">
        <v>353</v>
      </c>
      <c r="G17" s="590">
        <v>614</v>
      </c>
      <c r="H17" s="587">
        <v>474</v>
      </c>
      <c r="I17" s="605">
        <v>528</v>
      </c>
      <c r="J17" s="587">
        <v>750</v>
      </c>
      <c r="K17" s="587">
        <v>676</v>
      </c>
      <c r="L17" s="587"/>
      <c r="M17" s="615"/>
      <c r="N17" s="616"/>
      <c r="O17" s="641">
        <f t="shared" si="0"/>
        <v>4866</v>
      </c>
      <c r="P17" s="16"/>
      <c r="Q17" s="16"/>
      <c r="AA17" s="278"/>
      <c r="AB17" s="278"/>
      <c r="AC17" s="278"/>
      <c r="AD17" s="278"/>
      <c r="AE17" s="277"/>
      <c r="AF17" s="277"/>
      <c r="AG17" s="276"/>
      <c r="AH17" s="17"/>
      <c r="AI17" s="17"/>
    </row>
    <row r="18" spans="1:70" ht="15.75" thickBot="1" x14ac:dyDescent="0.3">
      <c r="A18" s="427" t="s">
        <v>267</v>
      </c>
      <c r="B18" s="342">
        <v>412</v>
      </c>
      <c r="C18" s="590">
        <v>44</v>
      </c>
      <c r="D18" s="590">
        <v>28</v>
      </c>
      <c r="E18" s="590">
        <v>12</v>
      </c>
      <c r="F18" s="590">
        <v>13</v>
      </c>
      <c r="G18" s="590">
        <v>16</v>
      </c>
      <c r="H18" s="587">
        <v>22</v>
      </c>
      <c r="I18" s="617">
        <v>40</v>
      </c>
      <c r="J18" s="590">
        <v>37</v>
      </c>
      <c r="K18" s="590">
        <v>35</v>
      </c>
      <c r="L18" s="590"/>
      <c r="M18" s="618"/>
      <c r="N18" s="619"/>
      <c r="O18" s="642">
        <f t="shared" si="0"/>
        <v>247</v>
      </c>
      <c r="P18" s="16" t="s">
        <v>10</v>
      </c>
      <c r="Q18" s="16"/>
      <c r="R18" s="17"/>
      <c r="S18" s="17" t="s">
        <v>10</v>
      </c>
      <c r="T18" s="17"/>
      <c r="U18" s="17"/>
      <c r="V18" s="17"/>
      <c r="W18" s="17"/>
      <c r="X18" s="17"/>
      <c r="Y18" s="17"/>
      <c r="Z18" s="17"/>
      <c r="AA18" s="17"/>
      <c r="AB18" s="17"/>
      <c r="AC18" s="17"/>
      <c r="AD18" s="17"/>
      <c r="AE18" s="17"/>
      <c r="AF18" s="17"/>
      <c r="AG18" s="17"/>
      <c r="AH18" s="17"/>
      <c r="AI18" s="17"/>
    </row>
    <row r="19" spans="1:70" ht="15" customHeight="1" thickTop="1" x14ac:dyDescent="0.25">
      <c r="A19" s="436" t="s">
        <v>309</v>
      </c>
      <c r="B19" s="237">
        <v>15836</v>
      </c>
      <c r="C19" s="591">
        <v>896</v>
      </c>
      <c r="D19" s="591">
        <v>1890</v>
      </c>
      <c r="E19" s="591">
        <v>804</v>
      </c>
      <c r="F19" s="591">
        <v>741</v>
      </c>
      <c r="G19" s="591">
        <v>1302</v>
      </c>
      <c r="H19" s="591">
        <v>1415</v>
      </c>
      <c r="I19" s="591">
        <v>1871</v>
      </c>
      <c r="J19" s="591">
        <v>1923</v>
      </c>
      <c r="K19" s="591">
        <v>2287</v>
      </c>
      <c r="L19" s="620"/>
      <c r="M19" s="621"/>
      <c r="N19" s="622"/>
      <c r="O19" s="643">
        <f>SUM(C19:N19)</f>
        <v>13129</v>
      </c>
      <c r="P19" s="16"/>
      <c r="R19" s="17"/>
      <c r="S19" s="17"/>
      <c r="T19" s="17"/>
      <c r="U19" s="17"/>
      <c r="V19" s="17"/>
      <c r="W19" s="17"/>
      <c r="X19" s="17"/>
      <c r="Y19" s="17"/>
      <c r="Z19" s="17"/>
      <c r="AA19" s="17"/>
      <c r="AB19" s="17"/>
      <c r="AC19" s="17"/>
      <c r="AD19" s="17"/>
      <c r="AE19" s="17"/>
      <c r="AF19" s="17"/>
      <c r="AG19" s="17"/>
      <c r="AH19" s="17"/>
      <c r="AI19" s="17"/>
    </row>
    <row r="20" spans="1:70" ht="15" x14ac:dyDescent="0.25">
      <c r="A20" s="428" t="s">
        <v>271</v>
      </c>
      <c r="B20" s="341">
        <v>8861</v>
      </c>
      <c r="C20" s="590">
        <v>354</v>
      </c>
      <c r="D20" s="590">
        <v>1344</v>
      </c>
      <c r="E20" s="590">
        <v>121</v>
      </c>
      <c r="F20" s="590">
        <v>105</v>
      </c>
      <c r="G20" s="590">
        <v>490</v>
      </c>
      <c r="H20" s="587">
        <v>714</v>
      </c>
      <c r="I20" s="587">
        <v>1173</v>
      </c>
      <c r="J20" s="587">
        <v>1135</v>
      </c>
      <c r="K20" s="587">
        <v>1510</v>
      </c>
      <c r="L20" s="587"/>
      <c r="M20" s="606"/>
      <c r="N20" s="623"/>
      <c r="O20" s="644">
        <f t="shared" si="0"/>
        <v>6946</v>
      </c>
      <c r="P20" s="16" t="s">
        <v>10</v>
      </c>
      <c r="R20" s="17"/>
      <c r="S20" s="17"/>
      <c r="T20" s="17"/>
      <c r="U20" s="17"/>
      <c r="V20" s="17"/>
      <c r="W20" s="17"/>
      <c r="X20" s="17"/>
      <c r="Y20" s="17"/>
      <c r="Z20" s="17"/>
      <c r="AA20" s="17"/>
      <c r="AB20" s="17"/>
      <c r="AC20" s="17"/>
      <c r="AD20" s="17"/>
      <c r="AE20" s="17"/>
      <c r="AF20" s="17"/>
      <c r="AG20" s="17"/>
      <c r="AH20" s="17"/>
      <c r="AI20" s="17"/>
    </row>
    <row r="21" spans="1:70" x14ac:dyDescent="0.3">
      <c r="A21" s="427" t="s">
        <v>5</v>
      </c>
      <c r="B21" s="342">
        <v>1311</v>
      </c>
      <c r="C21" s="590">
        <v>73</v>
      </c>
      <c r="D21" s="590">
        <v>64</v>
      </c>
      <c r="E21" s="590">
        <v>92</v>
      </c>
      <c r="F21" s="590">
        <v>78</v>
      </c>
      <c r="G21" s="590">
        <v>79</v>
      </c>
      <c r="H21" s="590">
        <v>82</v>
      </c>
      <c r="I21" s="590">
        <v>105</v>
      </c>
      <c r="J21" s="590">
        <v>107</v>
      </c>
      <c r="K21" s="590">
        <v>98</v>
      </c>
      <c r="L21" s="590"/>
      <c r="M21" s="624"/>
      <c r="N21" s="625"/>
      <c r="O21" s="645">
        <f t="shared" si="0"/>
        <v>778</v>
      </c>
      <c r="P21" s="17" t="s">
        <v>10</v>
      </c>
      <c r="R21" s="17"/>
      <c r="S21" s="17"/>
      <c r="T21" s="17"/>
      <c r="U21" s="17"/>
      <c r="V21" s="17"/>
      <c r="W21" s="17"/>
      <c r="X21" s="17"/>
      <c r="Y21" s="17"/>
      <c r="Z21" s="17"/>
      <c r="AA21" s="17"/>
      <c r="AB21" s="17"/>
      <c r="AC21" s="17"/>
      <c r="AD21" s="17"/>
      <c r="AE21" s="17"/>
      <c r="AF21" s="17"/>
      <c r="AG21" s="17"/>
      <c r="AH21" s="17"/>
      <c r="AI21" s="17"/>
    </row>
    <row r="22" spans="1:70" ht="15" thickBot="1" x14ac:dyDescent="0.35">
      <c r="A22" s="428" t="s">
        <v>4</v>
      </c>
      <c r="B22" s="342">
        <v>2251</v>
      </c>
      <c r="C22" s="590">
        <v>192</v>
      </c>
      <c r="D22" s="590">
        <v>153</v>
      </c>
      <c r="E22" s="590">
        <v>242</v>
      </c>
      <c r="F22" s="590">
        <v>147</v>
      </c>
      <c r="G22" s="590">
        <v>236</v>
      </c>
      <c r="H22" s="590">
        <v>143</v>
      </c>
      <c r="I22" s="590">
        <v>195</v>
      </c>
      <c r="J22" s="590">
        <v>224</v>
      </c>
      <c r="K22" s="590">
        <v>232</v>
      </c>
      <c r="L22" s="590"/>
      <c r="M22" s="624"/>
      <c r="N22" s="625"/>
      <c r="O22" s="645">
        <f t="shared" si="0"/>
        <v>1764</v>
      </c>
      <c r="P22" s="16"/>
      <c r="R22" s="17"/>
      <c r="S22" s="17"/>
      <c r="T22" s="17"/>
      <c r="U22" s="17"/>
      <c r="V22" s="17"/>
      <c r="W22" s="17"/>
      <c r="X22" s="17"/>
      <c r="Y22" s="17"/>
      <c r="Z22" s="17"/>
      <c r="AA22" s="17"/>
      <c r="AB22" s="17"/>
      <c r="AC22" s="17"/>
      <c r="AD22" s="17"/>
      <c r="AE22" s="17"/>
      <c r="AF22" s="17"/>
      <c r="AG22" s="17"/>
      <c r="AH22" s="17"/>
      <c r="AI22" s="17"/>
    </row>
    <row r="23" spans="1:70" ht="15" customHeight="1" thickTop="1" x14ac:dyDescent="0.3">
      <c r="A23" s="437" t="s">
        <v>303</v>
      </c>
      <c r="B23" s="195">
        <v>39079</v>
      </c>
      <c r="C23" s="592">
        <v>2978</v>
      </c>
      <c r="D23" s="626">
        <v>3499</v>
      </c>
      <c r="E23" s="626">
        <v>2905</v>
      </c>
      <c r="F23" s="626">
        <v>1573</v>
      </c>
      <c r="G23" s="626">
        <v>2317</v>
      </c>
      <c r="H23" s="626">
        <v>2130</v>
      </c>
      <c r="I23" s="626">
        <v>2036</v>
      </c>
      <c r="J23" s="626">
        <v>5469</v>
      </c>
      <c r="K23" s="626">
        <v>6273</v>
      </c>
      <c r="L23" s="626"/>
      <c r="M23" s="627"/>
      <c r="N23" s="628"/>
      <c r="O23" s="646">
        <f t="shared" si="0"/>
        <v>29180</v>
      </c>
      <c r="P23" s="5"/>
      <c r="S23" s="17"/>
      <c r="T23" s="17"/>
      <c r="U23" s="17"/>
      <c r="V23" s="17"/>
      <c r="W23" s="17"/>
      <c r="X23" s="17"/>
      <c r="Y23" s="17"/>
      <c r="Z23" s="17"/>
      <c r="AA23" s="17"/>
      <c r="AB23" s="17"/>
      <c r="AC23" s="17"/>
      <c r="AD23" s="17"/>
      <c r="AE23" s="17"/>
      <c r="AF23" s="17"/>
      <c r="AG23" s="16"/>
      <c r="AH23" s="16"/>
      <c r="AI23" s="16"/>
    </row>
    <row r="24" spans="1:70" x14ac:dyDescent="0.3">
      <c r="A24" s="428" t="s">
        <v>6</v>
      </c>
      <c r="B24" s="341">
        <v>20225</v>
      </c>
      <c r="C24" s="590">
        <v>1543</v>
      </c>
      <c r="D24" s="629">
        <v>1583</v>
      </c>
      <c r="E24" s="629">
        <v>1882</v>
      </c>
      <c r="F24" s="629">
        <v>1077</v>
      </c>
      <c r="G24" s="629">
        <v>1644</v>
      </c>
      <c r="H24" s="587">
        <v>1513</v>
      </c>
      <c r="I24" s="587">
        <v>1363</v>
      </c>
      <c r="J24" s="587">
        <v>1669</v>
      </c>
      <c r="K24" s="587">
        <v>1607</v>
      </c>
      <c r="L24" s="587"/>
      <c r="M24" s="630"/>
      <c r="N24" s="631"/>
      <c r="O24" s="647">
        <f t="shared" si="0"/>
        <v>13881</v>
      </c>
      <c r="P24" s="5"/>
      <c r="S24" s="273"/>
      <c r="T24" s="273"/>
      <c r="U24" s="273"/>
      <c r="V24" s="273"/>
      <c r="W24" s="273"/>
      <c r="X24" s="273"/>
      <c r="Y24" s="273"/>
      <c r="Z24" s="273"/>
      <c r="AA24" s="273"/>
      <c r="AB24" s="273"/>
      <c r="AC24" s="273"/>
      <c r="AD24" s="171"/>
      <c r="AE24" s="171"/>
      <c r="AF24" s="17"/>
      <c r="AG24" s="16"/>
      <c r="AH24" s="16"/>
      <c r="AI24" s="16"/>
    </row>
    <row r="25" spans="1:70" x14ac:dyDescent="0.3">
      <c r="A25" s="428" t="s">
        <v>3</v>
      </c>
      <c r="B25" s="342">
        <v>9150</v>
      </c>
      <c r="C25" s="587">
        <v>601</v>
      </c>
      <c r="D25" s="587">
        <v>1123</v>
      </c>
      <c r="E25" s="587">
        <v>138</v>
      </c>
      <c r="F25" s="587">
        <v>42</v>
      </c>
      <c r="G25" s="587">
        <v>35</v>
      </c>
      <c r="H25" s="587">
        <v>22</v>
      </c>
      <c r="I25" s="587">
        <v>35</v>
      </c>
      <c r="J25" s="587">
        <v>2576</v>
      </c>
      <c r="K25" s="587">
        <v>3433</v>
      </c>
      <c r="L25" s="587"/>
      <c r="M25" s="630"/>
      <c r="N25" s="631"/>
      <c r="O25" s="647">
        <f t="shared" si="0"/>
        <v>8005</v>
      </c>
      <c r="P25" s="5"/>
      <c r="R25" s="1" t="s">
        <v>10</v>
      </c>
      <c r="S25" s="17"/>
      <c r="T25" s="17"/>
      <c r="U25" s="17"/>
      <c r="V25" s="17"/>
      <c r="W25" s="17"/>
      <c r="X25" s="17"/>
      <c r="Y25" s="17"/>
      <c r="Z25" s="17"/>
      <c r="AA25" s="17"/>
      <c r="AB25" s="17"/>
      <c r="AC25" s="17"/>
      <c r="AD25" s="17"/>
      <c r="AE25" s="17"/>
      <c r="AF25" s="17"/>
      <c r="AG25" s="16"/>
      <c r="AH25" s="16"/>
      <c r="AI25" s="16"/>
    </row>
    <row r="26" spans="1:70" ht="15" customHeight="1" thickBot="1" x14ac:dyDescent="0.35">
      <c r="A26" s="438" t="s">
        <v>258</v>
      </c>
      <c r="B26" s="828">
        <v>4867</v>
      </c>
      <c r="C26" s="593">
        <v>447</v>
      </c>
      <c r="D26" s="593">
        <v>468</v>
      </c>
      <c r="E26" s="593">
        <v>530</v>
      </c>
      <c r="F26" s="593">
        <v>268</v>
      </c>
      <c r="G26" s="593">
        <v>322</v>
      </c>
      <c r="H26" s="593">
        <v>296</v>
      </c>
      <c r="I26" s="593">
        <v>307</v>
      </c>
      <c r="J26" s="593">
        <v>587</v>
      </c>
      <c r="K26" s="593">
        <v>573</v>
      </c>
      <c r="L26" s="593"/>
      <c r="M26" s="632"/>
      <c r="N26" s="633"/>
      <c r="O26" s="648">
        <f>SUM(C26:N26)</f>
        <v>3798</v>
      </c>
      <c r="P26" s="5"/>
      <c r="R26" s="1" t="s">
        <v>10</v>
      </c>
      <c r="S26" s="17"/>
      <c r="T26" s="17"/>
      <c r="U26" s="16"/>
      <c r="V26" s="16"/>
      <c r="W26" s="16"/>
      <c r="X26" s="16"/>
      <c r="Y26" s="16"/>
      <c r="Z26" s="16"/>
      <c r="AA26" s="16"/>
      <c r="AB26" s="16"/>
      <c r="AC26" s="16"/>
      <c r="AD26" s="16"/>
      <c r="AE26" s="16"/>
      <c r="AF26" s="16"/>
      <c r="AG26" s="16"/>
      <c r="AH26" s="16"/>
      <c r="AI26" s="16"/>
    </row>
    <row r="27" spans="1:70" ht="15.6" thickTop="1" thickBot="1" x14ac:dyDescent="0.35">
      <c r="A27" s="48" t="s">
        <v>310</v>
      </c>
      <c r="B27" s="583">
        <f>SUM(B9+B12+B16+B19+B23)</f>
        <v>76156</v>
      </c>
      <c r="C27" s="583">
        <f>SUM(C9+C12+C16+C19+C23)</f>
        <v>5437</v>
      </c>
      <c r="D27" s="583">
        <f>D9+D12+D16+D19+D23</f>
        <v>6870</v>
      </c>
      <c r="E27" s="583">
        <f t="shared" ref="E27:J27" si="2">SUM(E9,E12,E16,E19,E23)</f>
        <v>5301</v>
      </c>
      <c r="F27" s="583">
        <f t="shared" si="2"/>
        <v>3553</v>
      </c>
      <c r="G27" s="583">
        <f t="shared" si="2"/>
        <v>5363</v>
      </c>
      <c r="H27" s="583">
        <f t="shared" si="2"/>
        <v>5034</v>
      </c>
      <c r="I27" s="583">
        <f t="shared" si="2"/>
        <v>5632</v>
      </c>
      <c r="J27" s="583">
        <f t="shared" si="2"/>
        <v>9357</v>
      </c>
      <c r="K27" s="583">
        <f>SUM(K9,K12,K16,K19,K23)</f>
        <v>10728</v>
      </c>
      <c r="L27" s="583"/>
      <c r="M27" s="583"/>
      <c r="N27" s="583"/>
      <c r="O27" s="649">
        <f t="shared" ref="O27" si="3">O9+O12+O16+O19+O23</f>
        <v>57275</v>
      </c>
      <c r="P27" s="6"/>
      <c r="S27" s="16"/>
      <c r="T27" s="16"/>
      <c r="U27" s="16"/>
      <c r="V27" s="16"/>
      <c r="W27" s="16"/>
      <c r="X27" s="16"/>
      <c r="Y27" s="16"/>
      <c r="Z27" s="16"/>
      <c r="AA27" s="16"/>
      <c r="AB27" s="16"/>
      <c r="AC27" s="16"/>
      <c r="AD27" s="16"/>
      <c r="AE27" s="16"/>
      <c r="AF27" s="16"/>
      <c r="AG27" s="16"/>
      <c r="AH27" s="16"/>
      <c r="AI27" s="16"/>
    </row>
    <row r="28" spans="1:70" ht="6.75" customHeight="1" x14ac:dyDescent="0.3">
      <c r="A28" s="45"/>
      <c r="B28" s="46"/>
      <c r="C28" s="46"/>
      <c r="D28" s="46"/>
      <c r="E28" s="46"/>
      <c r="F28" s="46"/>
      <c r="G28" s="46"/>
      <c r="H28" s="46"/>
      <c r="I28" s="46"/>
      <c r="J28" s="46"/>
      <c r="K28" s="193"/>
      <c r="L28" s="193"/>
      <c r="M28" s="46"/>
      <c r="N28" s="47"/>
      <c r="O28" s="261"/>
      <c r="P28" s="5"/>
      <c r="S28" s="16"/>
      <c r="T28" s="16"/>
      <c r="U28" s="16"/>
      <c r="V28" s="16"/>
      <c r="W28" s="16"/>
      <c r="X28" s="16"/>
      <c r="Y28" s="16"/>
      <c r="Z28" s="16"/>
      <c r="AA28" s="16"/>
      <c r="AB28" s="16"/>
      <c r="AC28" s="16"/>
      <c r="AD28" s="16"/>
      <c r="AE28" s="16"/>
      <c r="AF28" s="16"/>
      <c r="AG28" s="16"/>
      <c r="AH28" s="16"/>
      <c r="AI28" s="16"/>
    </row>
    <row r="29" spans="1:70" x14ac:dyDescent="0.3">
      <c r="A29" s="1056" t="s">
        <v>10</v>
      </c>
      <c r="B29" s="1056"/>
      <c r="C29" s="1056"/>
      <c r="D29" s="1056"/>
      <c r="E29" s="1056"/>
      <c r="F29" s="1056"/>
      <c r="G29" s="1056"/>
      <c r="H29" s="1056"/>
      <c r="I29" s="1056"/>
      <c r="J29" s="1056"/>
      <c r="K29" s="1056"/>
      <c r="L29" s="1056"/>
      <c r="M29" s="1056"/>
      <c r="N29" s="1056"/>
      <c r="O29" s="1056"/>
      <c r="S29" s="16"/>
      <c r="T29" s="16"/>
      <c r="U29" s="16"/>
      <c r="V29" s="16"/>
      <c r="W29" s="16"/>
      <c r="X29" s="16"/>
      <c r="Y29" s="16"/>
      <c r="Z29" s="16"/>
      <c r="AA29" s="16"/>
      <c r="AB29" s="16"/>
      <c r="AC29" s="16"/>
      <c r="AD29" s="16"/>
      <c r="AE29" s="16"/>
      <c r="AF29" s="16"/>
      <c r="AG29" s="16"/>
      <c r="AH29" s="16"/>
      <c r="AI29" s="16"/>
    </row>
    <row r="30" spans="1:70" x14ac:dyDescent="0.3">
      <c r="A30" s="27"/>
      <c r="B30" s="28"/>
      <c r="C30" s="187"/>
      <c r="D30" s="187"/>
      <c r="E30" s="187"/>
      <c r="F30" s="187" t="s">
        <v>10</v>
      </c>
      <c r="G30" s="187"/>
      <c r="H30" s="187"/>
      <c r="I30" s="187" t="s">
        <v>10</v>
      </c>
      <c r="J30" s="187"/>
      <c r="K30" s="187"/>
      <c r="L30" s="187" t="s">
        <v>10</v>
      </c>
      <c r="M30" s="187"/>
      <c r="N30" s="187"/>
      <c r="O30" s="187"/>
      <c r="P30" s="187"/>
      <c r="Q30" s="7"/>
      <c r="R30" s="7"/>
      <c r="AL30"/>
      <c r="AM30"/>
      <c r="AN30"/>
      <c r="AO30"/>
      <c r="AP30"/>
      <c r="AQ30"/>
      <c r="AR30"/>
      <c r="AS30"/>
      <c r="AT30"/>
      <c r="AU30"/>
      <c r="AV30"/>
      <c r="AW30"/>
      <c r="AX30"/>
      <c r="AY30"/>
      <c r="AZ30"/>
      <c r="BA30"/>
      <c r="BB30"/>
      <c r="BC30"/>
      <c r="BD30"/>
      <c r="BE30"/>
      <c r="BF30"/>
      <c r="BG30"/>
      <c r="BH30"/>
      <c r="BI30"/>
      <c r="BJ30"/>
      <c r="BK30"/>
      <c r="BL30"/>
      <c r="BM30"/>
      <c r="BN30"/>
      <c r="BO30"/>
      <c r="BP30"/>
      <c r="BQ30"/>
      <c r="BR30"/>
    </row>
    <row r="31" spans="1:70" x14ac:dyDescent="0.3">
      <c r="A31" s="1055"/>
      <c r="B31" s="1055"/>
      <c r="C31" s="1055"/>
      <c r="D31" s="1055"/>
      <c r="E31" s="1055"/>
      <c r="F31" s="1055"/>
      <c r="G31" s="1055"/>
      <c r="H31" s="1055"/>
      <c r="I31" s="1055"/>
      <c r="J31" s="1055"/>
      <c r="K31" s="1055"/>
      <c r="L31" s="1055"/>
      <c r="M31" s="1055"/>
      <c r="N31" s="1055"/>
      <c r="O31" s="1055"/>
      <c r="P31" s="322"/>
      <c r="Q31" s="322"/>
      <c r="R31" s="322"/>
      <c r="AL31"/>
      <c r="AM31"/>
      <c r="AN31"/>
      <c r="AO31"/>
      <c r="AP31"/>
      <c r="AQ31"/>
      <c r="AR31"/>
      <c r="AS31"/>
      <c r="AT31"/>
      <c r="AU31"/>
      <c r="AV31"/>
      <c r="AW31"/>
      <c r="AX31"/>
      <c r="AY31"/>
      <c r="AZ31"/>
      <c r="BA31"/>
      <c r="BB31"/>
      <c r="BC31"/>
      <c r="BD31"/>
      <c r="BE31"/>
      <c r="BF31"/>
      <c r="BG31"/>
      <c r="BH31"/>
      <c r="BI31"/>
      <c r="BJ31"/>
      <c r="BK31"/>
      <c r="BL31"/>
      <c r="BM31"/>
      <c r="BN31"/>
      <c r="BO31"/>
      <c r="BP31"/>
      <c r="BQ31"/>
      <c r="BR31"/>
    </row>
    <row r="32" spans="1:70" ht="13.5" customHeight="1" x14ac:dyDescent="0.3">
      <c r="A32" s="16"/>
      <c r="B32" s="16"/>
      <c r="C32" s="564"/>
      <c r="D32" s="16"/>
      <c r="E32" s="564"/>
      <c r="F32" s="16"/>
      <c r="G32" s="16"/>
      <c r="H32" s="16"/>
      <c r="I32" s="16"/>
      <c r="J32" s="16"/>
      <c r="K32" s="16"/>
      <c r="L32" s="16"/>
      <c r="M32" s="16"/>
      <c r="N32" s="16"/>
      <c r="O32" s="16"/>
      <c r="P32" s="16"/>
      <c r="Q32" s="16"/>
      <c r="R32" s="323"/>
    </row>
    <row r="33" spans="1:19" s="16" customFormat="1" ht="27.75" customHeight="1" x14ac:dyDescent="0.3">
      <c r="S33" s="16" t="s">
        <v>10</v>
      </c>
    </row>
    <row r="34" spans="1:19" x14ac:dyDescent="0.3">
      <c r="A34" s="16"/>
      <c r="B34" s="324"/>
      <c r="C34" s="324"/>
      <c r="D34" s="324"/>
      <c r="E34" s="324"/>
      <c r="F34" s="324"/>
      <c r="G34" s="324"/>
      <c r="H34" s="324"/>
      <c r="I34" s="324"/>
      <c r="J34" s="324"/>
      <c r="K34" s="16"/>
      <c r="L34" s="16"/>
      <c r="M34" s="16"/>
      <c r="N34" s="16"/>
      <c r="O34" s="16"/>
      <c r="P34" s="16"/>
      <c r="Q34" s="16"/>
      <c r="R34" s="16"/>
    </row>
    <row r="35" spans="1:19" x14ac:dyDescent="0.3">
      <c r="A35" s="16"/>
      <c r="B35" s="324"/>
      <c r="C35" s="324"/>
      <c r="D35" s="324"/>
      <c r="E35" s="324"/>
      <c r="F35" s="324"/>
      <c r="G35" s="324"/>
      <c r="H35" s="324"/>
      <c r="I35" s="324"/>
      <c r="J35" s="324"/>
      <c r="K35" s="16"/>
      <c r="L35" s="16"/>
      <c r="M35" s="16"/>
      <c r="N35" s="16"/>
      <c r="O35" s="16"/>
      <c r="P35" s="16"/>
      <c r="Q35" s="16"/>
      <c r="R35" s="16"/>
    </row>
    <row r="36" spans="1:19" x14ac:dyDescent="0.3">
      <c r="A36" s="1"/>
      <c r="B36" s="9"/>
      <c r="C36" s="9"/>
      <c r="D36" s="9"/>
      <c r="E36" s="9"/>
      <c r="F36" s="9"/>
      <c r="G36" s="9"/>
      <c r="H36" s="9"/>
      <c r="I36" s="9"/>
      <c r="J36" s="9"/>
      <c r="K36" s="1"/>
      <c r="L36" s="1"/>
      <c r="M36" s="1"/>
      <c r="N36" s="1"/>
      <c r="O36" s="1"/>
    </row>
    <row r="37" spans="1:19" x14ac:dyDescent="0.3">
      <c r="A37" s="1"/>
      <c r="B37" s="9"/>
      <c r="C37" s="9"/>
      <c r="D37" s="9"/>
      <c r="E37" s="9"/>
      <c r="F37" s="9"/>
      <c r="G37" s="9"/>
      <c r="H37" s="9"/>
      <c r="I37" s="9"/>
      <c r="J37" s="9"/>
      <c r="K37" s="1"/>
      <c r="L37" s="1"/>
      <c r="M37" s="1"/>
      <c r="N37" s="1"/>
      <c r="O37" s="1"/>
    </row>
    <row r="38" spans="1:19" x14ac:dyDescent="0.3">
      <c r="A38" s="1"/>
      <c r="B38" s="9"/>
      <c r="C38" s="9"/>
      <c r="D38" s="9"/>
      <c r="E38" s="9"/>
      <c r="F38" s="9"/>
      <c r="G38" s="9"/>
      <c r="H38" s="9"/>
      <c r="I38" s="9"/>
      <c r="J38" s="9"/>
      <c r="K38" s="1"/>
      <c r="L38" s="1"/>
      <c r="M38" s="1"/>
      <c r="N38" s="1"/>
      <c r="O38" s="1"/>
    </row>
    <row r="39" spans="1:19" x14ac:dyDescent="0.3">
      <c r="A39" s="1"/>
      <c r="B39" s="9"/>
      <c r="C39" s="9"/>
      <c r="D39" s="9"/>
      <c r="E39" s="9"/>
      <c r="F39" s="9"/>
      <c r="G39" s="9"/>
      <c r="H39" s="9"/>
      <c r="I39" s="9"/>
      <c r="J39" s="9"/>
      <c r="K39" s="1"/>
      <c r="L39" s="1"/>
      <c r="M39" s="1"/>
      <c r="N39" s="1"/>
      <c r="O39" s="1"/>
    </row>
    <row r="40" spans="1:19" x14ac:dyDescent="0.3">
      <c r="A40" s="1"/>
      <c r="B40" s="9"/>
      <c r="C40" s="9"/>
      <c r="D40" s="9"/>
      <c r="E40" s="9"/>
      <c r="F40" s="9"/>
      <c r="G40" s="9"/>
      <c r="H40" s="9"/>
      <c r="I40" s="9"/>
      <c r="J40" s="9"/>
      <c r="K40" s="1"/>
      <c r="L40" s="1"/>
      <c r="M40" s="1"/>
      <c r="N40" s="1"/>
      <c r="O40" s="1"/>
    </row>
    <row r="41" spans="1:19" x14ac:dyDescent="0.3">
      <c r="A41" s="1"/>
      <c r="B41" s="9"/>
      <c r="C41" s="9"/>
      <c r="D41" s="9"/>
      <c r="E41" s="9"/>
      <c r="F41" s="9"/>
      <c r="G41" s="9"/>
      <c r="H41" s="9"/>
      <c r="I41" s="9"/>
      <c r="J41" s="9"/>
      <c r="K41" s="1"/>
      <c r="L41" s="1"/>
      <c r="M41" s="1"/>
      <c r="N41" s="1"/>
      <c r="O41" s="1"/>
    </row>
    <row r="42" spans="1:19" x14ac:dyDescent="0.3">
      <c r="A42" s="1"/>
      <c r="B42" s="9"/>
      <c r="C42" s="9"/>
      <c r="D42" s="9"/>
      <c r="E42" s="9"/>
      <c r="F42" s="9"/>
      <c r="G42" s="9"/>
      <c r="H42" s="9"/>
      <c r="I42" s="9"/>
      <c r="J42" s="9"/>
      <c r="K42" s="1"/>
      <c r="L42" s="1"/>
      <c r="M42" s="1"/>
      <c r="N42" s="1"/>
      <c r="O42" s="1"/>
    </row>
    <row r="43" spans="1:19" x14ac:dyDescent="0.3">
      <c r="A43" s="1"/>
      <c r="B43" s="9"/>
      <c r="C43" s="9"/>
      <c r="D43" s="9"/>
      <c r="E43" s="9"/>
      <c r="F43" s="9"/>
      <c r="G43" s="9"/>
      <c r="H43" s="9"/>
      <c r="I43" s="9"/>
      <c r="J43" s="9"/>
      <c r="K43" s="1"/>
      <c r="L43" s="1"/>
      <c r="M43" s="1"/>
      <c r="N43" s="1"/>
      <c r="O43" s="1"/>
    </row>
    <row r="44" spans="1:19" x14ac:dyDescent="0.3">
      <c r="A44" s="1"/>
      <c r="B44" s="1"/>
      <c r="C44" s="1"/>
      <c r="D44" s="1"/>
      <c r="E44" s="1"/>
      <c r="F44" s="1"/>
      <c r="G44" s="1"/>
      <c r="H44" s="1"/>
      <c r="I44" s="1"/>
      <c r="J44" s="1"/>
      <c r="K44" s="1"/>
      <c r="L44" s="1"/>
      <c r="M44" s="1"/>
      <c r="N44" s="1"/>
      <c r="O44" s="1"/>
    </row>
    <row r="45" spans="1:19" x14ac:dyDescent="0.3">
      <c r="A45" s="1"/>
      <c r="B45" s="1"/>
      <c r="C45" s="1"/>
      <c r="D45" s="1"/>
      <c r="E45" s="1"/>
      <c r="F45" s="1"/>
      <c r="G45" s="1"/>
      <c r="H45" s="1"/>
      <c r="I45" s="1"/>
      <c r="J45" s="1"/>
      <c r="K45" s="1"/>
      <c r="L45" s="1"/>
      <c r="M45" s="1"/>
      <c r="N45" s="1"/>
      <c r="O45" s="1"/>
    </row>
    <row r="46" spans="1:19" x14ac:dyDescent="0.3">
      <c r="A46" s="1"/>
      <c r="B46" s="1"/>
      <c r="C46" s="1"/>
      <c r="D46" s="1"/>
      <c r="E46" s="1"/>
      <c r="F46" s="1"/>
      <c r="G46" s="1"/>
      <c r="H46" s="1"/>
      <c r="I46" s="1"/>
      <c r="J46" s="1"/>
      <c r="K46" s="1"/>
      <c r="L46" s="1"/>
      <c r="M46" s="1"/>
      <c r="N46" s="1"/>
      <c r="O46" s="1"/>
    </row>
    <row r="47" spans="1:19" x14ac:dyDescent="0.3">
      <c r="A47" s="1"/>
      <c r="B47" s="1"/>
      <c r="C47" s="1"/>
      <c r="D47" s="1"/>
      <c r="E47" s="1"/>
      <c r="F47" s="1"/>
      <c r="G47" s="1"/>
      <c r="H47" s="1"/>
      <c r="I47" s="1"/>
      <c r="J47" s="1"/>
      <c r="K47" s="1"/>
      <c r="L47" s="1"/>
      <c r="M47" s="1"/>
      <c r="N47" s="1"/>
      <c r="O47" s="1"/>
    </row>
    <row r="48" spans="1:19" x14ac:dyDescent="0.3">
      <c r="A48" s="1"/>
      <c r="B48" s="5"/>
      <c r="C48" s="5"/>
      <c r="D48" s="5"/>
      <c r="E48" s="5"/>
      <c r="F48" s="5"/>
      <c r="G48" s="5"/>
      <c r="H48" s="5"/>
      <c r="I48" s="5"/>
      <c r="J48" s="5"/>
      <c r="K48" s="5"/>
      <c r="L48" s="5"/>
      <c r="M48" s="5"/>
      <c r="N48" s="5"/>
      <c r="O48" s="1"/>
    </row>
    <row r="49" spans="1:15" x14ac:dyDescent="0.3">
      <c r="A49" s="1"/>
      <c r="B49" s="11"/>
      <c r="C49" s="11"/>
      <c r="D49" s="11"/>
      <c r="E49" s="11"/>
      <c r="F49" s="11"/>
      <c r="G49" s="11"/>
      <c r="H49" s="11"/>
      <c r="I49" s="11"/>
      <c r="J49" s="11"/>
      <c r="K49" s="11"/>
      <c r="L49" s="11"/>
      <c r="M49" s="11"/>
      <c r="N49" s="5"/>
      <c r="O49" s="1"/>
    </row>
    <row r="50" spans="1:15" x14ac:dyDescent="0.3">
      <c r="A50" s="1"/>
      <c r="B50" s="12"/>
      <c r="C50" s="12"/>
      <c r="D50" s="12"/>
      <c r="E50" s="12"/>
      <c r="F50" s="12"/>
      <c r="G50" s="12"/>
      <c r="H50" s="12"/>
      <c r="I50" s="12"/>
      <c r="J50" s="12"/>
      <c r="K50" s="12"/>
      <c r="L50" s="10"/>
      <c r="M50" s="10"/>
      <c r="N50" s="6"/>
      <c r="O50" s="1"/>
    </row>
    <row r="51" spans="1:15" x14ac:dyDescent="0.3">
      <c r="A51" s="1"/>
      <c r="B51" s="13"/>
      <c r="C51" s="13"/>
      <c r="D51" s="13"/>
      <c r="E51" s="13"/>
      <c r="F51" s="13"/>
      <c r="G51" s="13"/>
      <c r="H51" s="13"/>
      <c r="I51" s="13"/>
      <c r="J51" s="13"/>
      <c r="K51" s="13"/>
      <c r="L51" s="13"/>
      <c r="M51" s="13"/>
      <c r="N51" s="13"/>
      <c r="O51" s="1"/>
    </row>
    <row r="52" spans="1:15" x14ac:dyDescent="0.3">
      <c r="A52" s="1"/>
      <c r="B52" s="5"/>
      <c r="C52" s="5"/>
      <c r="D52" s="5"/>
      <c r="E52" s="5"/>
      <c r="F52" s="5"/>
      <c r="G52" s="5"/>
      <c r="H52" s="5"/>
      <c r="I52" s="5"/>
      <c r="J52" s="5"/>
      <c r="K52" s="5"/>
      <c r="L52" s="5"/>
      <c r="M52" s="5"/>
      <c r="N52" s="5"/>
      <c r="O52" s="1"/>
    </row>
    <row r="53" spans="1:15" x14ac:dyDescent="0.3">
      <c r="A53" s="1"/>
      <c r="B53" s="5"/>
      <c r="C53" s="5"/>
      <c r="D53" s="5"/>
      <c r="E53" s="5"/>
      <c r="F53" s="5"/>
      <c r="G53" s="5"/>
      <c r="H53" s="5"/>
      <c r="I53" s="5"/>
      <c r="J53" s="5"/>
      <c r="K53" s="5"/>
      <c r="L53" s="5"/>
      <c r="M53" s="5"/>
      <c r="N53" s="5"/>
      <c r="O53" s="1"/>
    </row>
    <row r="54" spans="1:15" x14ac:dyDescent="0.3">
      <c r="A54" s="1"/>
      <c r="B54" s="1"/>
      <c r="C54" s="1"/>
      <c r="D54" s="1"/>
      <c r="E54" s="1"/>
      <c r="F54" s="1"/>
      <c r="G54" s="1"/>
      <c r="H54" s="1"/>
      <c r="I54" s="1"/>
      <c r="J54" s="1"/>
      <c r="K54" s="1"/>
      <c r="L54" s="1"/>
      <c r="M54" s="1"/>
      <c r="N54" s="1"/>
      <c r="O54" s="1"/>
    </row>
    <row r="55" spans="1:15" x14ac:dyDescent="0.3">
      <c r="A55" s="1"/>
      <c r="B55" s="1"/>
      <c r="C55" s="1"/>
      <c r="D55" s="1"/>
      <c r="E55" s="1"/>
      <c r="F55" s="1"/>
      <c r="G55" s="1"/>
      <c r="H55" s="1"/>
      <c r="I55" s="1"/>
      <c r="J55" s="1"/>
      <c r="K55" s="1"/>
      <c r="L55" s="1"/>
      <c r="M55" s="1"/>
      <c r="N55" s="1"/>
      <c r="O55" s="1"/>
    </row>
    <row r="56" spans="1:15" x14ac:dyDescent="0.3">
      <c r="A56" s="1"/>
      <c r="B56" s="1"/>
      <c r="C56" s="1"/>
      <c r="D56" s="1"/>
      <c r="E56" s="1"/>
      <c r="F56" s="1"/>
      <c r="G56" s="1"/>
      <c r="H56" s="1"/>
      <c r="I56" s="1"/>
      <c r="J56" s="1"/>
      <c r="K56" s="1"/>
      <c r="L56" s="1"/>
      <c r="M56" s="1"/>
      <c r="N56" s="1"/>
      <c r="O56" s="1"/>
    </row>
    <row r="57" spans="1:15" x14ac:dyDescent="0.3">
      <c r="A57" s="1"/>
      <c r="B57" s="1"/>
      <c r="C57" s="1"/>
      <c r="D57" s="1"/>
      <c r="E57" s="1"/>
      <c r="F57" s="1"/>
      <c r="G57" s="1"/>
      <c r="H57" s="1"/>
      <c r="I57" s="1"/>
      <c r="J57" s="1"/>
      <c r="K57" s="1"/>
      <c r="L57" s="1"/>
      <c r="M57" s="1"/>
      <c r="N57" s="1"/>
      <c r="O57" s="1"/>
    </row>
    <row r="58" spans="1:15" x14ac:dyDescent="0.3">
      <c r="A58" s="1"/>
      <c r="B58" s="1"/>
      <c r="C58" s="1"/>
      <c r="D58" s="1"/>
      <c r="E58" s="1"/>
      <c r="F58" s="1"/>
      <c r="G58" s="1"/>
      <c r="H58" s="1"/>
      <c r="I58" s="1"/>
      <c r="J58" s="1"/>
      <c r="K58" s="1"/>
      <c r="L58" s="1"/>
      <c r="M58" s="1"/>
      <c r="N58" s="1"/>
      <c r="O58" s="1"/>
    </row>
    <row r="59" spans="1:15" x14ac:dyDescent="0.3">
      <c r="A59" s="1"/>
      <c r="B59" s="1"/>
      <c r="C59" s="1"/>
      <c r="D59" s="1"/>
      <c r="E59" s="1"/>
      <c r="F59" s="1"/>
      <c r="G59" s="1"/>
      <c r="H59" s="1"/>
      <c r="I59" s="1"/>
      <c r="J59" s="1"/>
      <c r="K59" s="1"/>
      <c r="L59" s="1"/>
      <c r="M59" s="1"/>
      <c r="N59" s="1"/>
      <c r="O59" s="1"/>
    </row>
    <row r="60" spans="1:15" x14ac:dyDescent="0.3">
      <c r="A60" s="1"/>
      <c r="B60" s="1"/>
      <c r="C60" s="1"/>
      <c r="D60" s="1"/>
      <c r="E60" s="1"/>
      <c r="F60" s="1"/>
      <c r="G60" s="1"/>
      <c r="H60" s="1"/>
      <c r="I60" s="1"/>
      <c r="J60" s="1"/>
      <c r="K60" s="1"/>
      <c r="L60" s="1"/>
      <c r="M60" s="1"/>
      <c r="N60" s="1"/>
      <c r="O60" s="1"/>
    </row>
    <row r="61" spans="1:15" x14ac:dyDescent="0.3">
      <c r="A61" s="1"/>
      <c r="B61" s="1"/>
      <c r="C61" s="1"/>
      <c r="D61" s="1"/>
      <c r="E61" s="1"/>
      <c r="F61" s="1"/>
      <c r="G61" s="1"/>
      <c r="H61" s="1"/>
      <c r="I61" s="1"/>
      <c r="J61" s="1"/>
      <c r="K61" s="1"/>
      <c r="L61" s="1"/>
      <c r="M61" s="1"/>
      <c r="N61" s="1"/>
      <c r="O61" s="1"/>
    </row>
    <row r="62" spans="1:15" x14ac:dyDescent="0.3">
      <c r="A62" s="1"/>
      <c r="B62" s="1"/>
      <c r="C62" s="1"/>
      <c r="D62" s="1"/>
      <c r="E62" s="1"/>
      <c r="F62" s="1"/>
      <c r="G62" s="1"/>
      <c r="H62" s="1"/>
      <c r="I62" s="1"/>
      <c r="J62" s="1"/>
      <c r="K62" s="1"/>
      <c r="L62" s="1"/>
      <c r="M62" s="1"/>
      <c r="N62" s="1"/>
      <c r="O62" s="1"/>
    </row>
    <row r="63" spans="1:15" x14ac:dyDescent="0.3">
      <c r="A63" s="16"/>
      <c r="B63" s="16"/>
      <c r="C63" s="16"/>
      <c r="D63" s="16"/>
      <c r="E63" s="16"/>
      <c r="F63" s="16"/>
      <c r="G63" s="16"/>
      <c r="H63" s="16"/>
      <c r="I63" s="16"/>
      <c r="J63" s="16"/>
      <c r="K63" s="16"/>
      <c r="L63" s="16"/>
      <c r="M63" s="1"/>
      <c r="N63" s="1"/>
      <c r="O63" s="1"/>
    </row>
    <row r="64" spans="1:15" x14ac:dyDescent="0.3">
      <c r="A64" s="16"/>
      <c r="B64" s="16"/>
      <c r="C64" s="16"/>
      <c r="D64" s="16"/>
      <c r="E64" s="16"/>
      <c r="F64" s="16"/>
      <c r="G64" s="16"/>
      <c r="H64" s="16"/>
      <c r="I64" s="16"/>
      <c r="J64" s="16"/>
      <c r="K64" s="16"/>
      <c r="L64" s="16"/>
      <c r="M64" s="1"/>
      <c r="N64" s="1"/>
      <c r="O64" s="1"/>
    </row>
    <row r="65" spans="1:15" x14ac:dyDescent="0.3">
      <c r="A65" s="16"/>
      <c r="B65" s="16"/>
      <c r="C65" s="16"/>
      <c r="D65" s="16"/>
      <c r="E65" s="16"/>
      <c r="F65" s="16"/>
      <c r="G65" s="16"/>
      <c r="H65" s="16"/>
      <c r="I65" s="16"/>
      <c r="J65" s="16"/>
      <c r="K65" s="16"/>
      <c r="L65" s="16"/>
      <c r="M65" s="1"/>
      <c r="N65" s="1"/>
      <c r="O65" s="1"/>
    </row>
    <row r="66" spans="1:15" x14ac:dyDescent="0.3">
      <c r="A66" s="16"/>
      <c r="B66" s="16"/>
      <c r="C66" s="16"/>
      <c r="D66" s="16"/>
      <c r="E66" s="16"/>
      <c r="F66" s="16"/>
      <c r="G66" s="16"/>
      <c r="H66" s="16"/>
      <c r="I66" s="16"/>
      <c r="J66" s="16"/>
      <c r="K66" s="16"/>
      <c r="L66" s="16"/>
      <c r="M66" s="1"/>
      <c r="N66" s="1"/>
      <c r="O66" s="1"/>
    </row>
    <row r="67" spans="1:15" x14ac:dyDescent="0.3">
      <c r="A67" s="16"/>
      <c r="B67" s="16"/>
      <c r="C67" s="16"/>
      <c r="D67" s="16"/>
      <c r="E67" s="16"/>
      <c r="F67" s="16"/>
      <c r="G67" s="16"/>
      <c r="H67" s="16"/>
      <c r="I67" s="16"/>
      <c r="J67" s="16"/>
      <c r="K67" s="16"/>
      <c r="L67" s="16"/>
      <c r="M67" s="1"/>
      <c r="N67" s="1"/>
      <c r="O67" s="1"/>
    </row>
    <row r="68" spans="1:15" x14ac:dyDescent="0.3">
      <c r="A68" s="16"/>
      <c r="B68" s="16"/>
      <c r="C68" s="16"/>
      <c r="D68" s="16"/>
      <c r="E68" s="16"/>
      <c r="F68" s="16"/>
      <c r="G68" s="16"/>
      <c r="H68" s="16"/>
      <c r="I68" s="16"/>
      <c r="J68" s="16"/>
      <c r="K68" s="16"/>
      <c r="L68" s="16"/>
      <c r="M68" s="1"/>
      <c r="N68" s="1"/>
      <c r="O68" s="1"/>
    </row>
    <row r="69" spans="1:15" x14ac:dyDescent="0.3">
      <c r="A69" s="16"/>
      <c r="B69" s="16"/>
      <c r="C69" s="16"/>
      <c r="D69" s="16"/>
      <c r="E69" s="16"/>
      <c r="F69" s="16"/>
      <c r="G69" s="16"/>
      <c r="H69" s="16"/>
      <c r="I69" s="16"/>
      <c r="J69" s="16"/>
      <c r="K69" s="16"/>
      <c r="L69" s="16"/>
      <c r="M69" s="1"/>
      <c r="N69" s="1"/>
      <c r="O69" s="1"/>
    </row>
    <row r="70" spans="1:15" x14ac:dyDescent="0.3">
      <c r="A70" s="16"/>
      <c r="B70" s="16"/>
      <c r="C70" s="16"/>
      <c r="D70" s="16"/>
      <c r="E70" s="16"/>
      <c r="F70" s="16"/>
      <c r="G70" s="16"/>
      <c r="H70" s="16"/>
      <c r="I70" s="16"/>
      <c r="J70" s="16"/>
      <c r="K70" s="16"/>
      <c r="L70" s="16"/>
      <c r="M70" s="1"/>
      <c r="N70" s="1"/>
      <c r="O70" s="1"/>
    </row>
    <row r="71" spans="1:15" x14ac:dyDescent="0.3">
      <c r="A71" s="16"/>
      <c r="B71" s="16"/>
      <c r="C71" s="16"/>
      <c r="D71" s="16"/>
      <c r="E71" s="16"/>
      <c r="F71" s="16"/>
      <c r="G71" s="16"/>
      <c r="H71" s="16"/>
      <c r="I71" s="16"/>
      <c r="J71" s="16"/>
      <c r="K71" s="16"/>
      <c r="L71" s="16"/>
      <c r="M71" s="1"/>
      <c r="N71" s="1"/>
      <c r="O71" s="1"/>
    </row>
    <row r="72" spans="1:15" x14ac:dyDescent="0.3">
      <c r="A72" s="16"/>
      <c r="B72" s="16"/>
      <c r="C72" s="16"/>
      <c r="D72" s="16"/>
      <c r="E72" s="16"/>
      <c r="F72" s="16"/>
      <c r="G72" s="16"/>
      <c r="H72" s="16"/>
      <c r="I72" s="16"/>
      <c r="J72" s="16"/>
      <c r="K72" s="16"/>
      <c r="L72" s="16"/>
      <c r="M72" s="1"/>
      <c r="N72" s="1"/>
      <c r="O72" s="1"/>
    </row>
    <row r="73" spans="1:15" x14ac:dyDescent="0.3">
      <c r="A73" s="16"/>
      <c r="B73" s="16"/>
      <c r="C73" s="16"/>
      <c r="D73" s="16"/>
      <c r="E73" s="16"/>
      <c r="F73" s="16"/>
      <c r="G73" s="16"/>
      <c r="H73" s="16"/>
      <c r="I73" s="16"/>
      <c r="J73" s="16"/>
      <c r="K73" s="16"/>
      <c r="L73" s="16"/>
      <c r="M73" s="1"/>
      <c r="N73" s="1"/>
      <c r="O73" s="1"/>
    </row>
    <row r="74" spans="1:15" x14ac:dyDescent="0.3">
      <c r="A74" s="16"/>
      <c r="B74" s="16"/>
      <c r="C74" s="16"/>
      <c r="D74" s="16"/>
      <c r="E74" s="16"/>
      <c r="F74" s="16"/>
      <c r="G74" s="16"/>
      <c r="H74" s="16"/>
      <c r="I74" s="16"/>
      <c r="J74" s="16"/>
      <c r="K74" s="16"/>
      <c r="L74" s="16"/>
      <c r="M74" s="1"/>
      <c r="N74" s="1"/>
      <c r="O74" s="1"/>
    </row>
    <row r="75" spans="1:15" x14ac:dyDescent="0.3">
      <c r="A75" s="16"/>
      <c r="B75" s="16"/>
      <c r="C75" s="16"/>
      <c r="D75" s="16"/>
      <c r="E75" s="16"/>
      <c r="F75" s="16"/>
      <c r="G75" s="16"/>
      <c r="H75" s="16"/>
      <c r="I75" s="16"/>
      <c r="J75" s="16"/>
      <c r="K75" s="16"/>
      <c r="L75" s="16"/>
      <c r="M75" s="1"/>
      <c r="N75" s="1"/>
      <c r="O75" s="1"/>
    </row>
    <row r="76" spans="1:15" x14ac:dyDescent="0.3">
      <c r="A76" s="1"/>
      <c r="B76" s="1"/>
      <c r="C76" s="1"/>
      <c r="D76" s="1"/>
      <c r="E76" s="1"/>
      <c r="F76" s="1"/>
      <c r="G76" s="1"/>
      <c r="H76" s="1"/>
      <c r="I76" s="1"/>
      <c r="J76" s="1"/>
      <c r="K76" s="1"/>
      <c r="L76" s="1"/>
      <c r="M76" s="1"/>
      <c r="N76" s="1"/>
      <c r="O76" s="1"/>
    </row>
    <row r="77" spans="1:15" x14ac:dyDescent="0.3">
      <c r="A77" s="1"/>
      <c r="B77" s="1"/>
      <c r="C77" s="1"/>
      <c r="D77" s="1"/>
      <c r="E77" s="1"/>
      <c r="F77" s="1"/>
      <c r="G77" s="1"/>
      <c r="H77" s="1"/>
      <c r="I77" s="1"/>
      <c r="J77" s="1"/>
      <c r="K77" s="1"/>
      <c r="L77" s="1"/>
      <c r="M77" s="1"/>
      <c r="N77" s="1"/>
      <c r="O77" s="1"/>
    </row>
    <row r="78" spans="1:15" x14ac:dyDescent="0.3">
      <c r="A78" s="1"/>
      <c r="B78" s="1"/>
      <c r="C78" s="1"/>
      <c r="D78" s="1"/>
      <c r="E78" s="1"/>
      <c r="F78" s="1"/>
      <c r="G78" s="1"/>
      <c r="H78" s="1"/>
      <c r="I78" s="1"/>
      <c r="J78" s="1"/>
      <c r="K78" s="1"/>
      <c r="L78" s="1"/>
      <c r="M78" s="1"/>
      <c r="N78" s="1"/>
      <c r="O78" s="1"/>
    </row>
    <row r="79" spans="1:15" x14ac:dyDescent="0.3">
      <c r="A79" s="1"/>
      <c r="B79" s="1"/>
      <c r="C79" s="1"/>
      <c r="D79" s="1"/>
      <c r="E79" s="1"/>
      <c r="F79" s="1"/>
      <c r="G79" s="1"/>
      <c r="H79" s="1"/>
      <c r="I79" s="1"/>
      <c r="J79" s="1"/>
      <c r="K79" s="1"/>
      <c r="L79" s="1"/>
      <c r="M79" s="1"/>
      <c r="N79" s="1"/>
      <c r="O79" s="1"/>
    </row>
    <row r="80" spans="1:15" x14ac:dyDescent="0.3">
      <c r="A80" s="1"/>
      <c r="B80" s="1"/>
      <c r="C80" s="1"/>
      <c r="D80" s="1"/>
      <c r="E80" s="1"/>
      <c r="F80" s="1"/>
      <c r="G80" s="1"/>
      <c r="H80" s="1"/>
      <c r="I80" s="1"/>
      <c r="J80" s="1"/>
      <c r="K80" s="1"/>
      <c r="L80" s="1"/>
      <c r="M80" s="1"/>
      <c r="N80" s="1"/>
      <c r="O80" s="1"/>
    </row>
    <row r="81" spans="1:15" x14ac:dyDescent="0.3">
      <c r="A81" s="1"/>
      <c r="B81" s="9"/>
      <c r="C81" s="9"/>
      <c r="D81" s="9"/>
      <c r="E81" s="9"/>
      <c r="F81" s="9"/>
      <c r="G81" s="9"/>
      <c r="H81" s="9"/>
      <c r="I81" s="9"/>
      <c r="J81" s="9"/>
      <c r="K81" s="1"/>
      <c r="L81" s="1"/>
      <c r="M81" s="1"/>
      <c r="N81" s="1"/>
      <c r="O81" s="1"/>
    </row>
    <row r="82" spans="1:15" x14ac:dyDescent="0.3">
      <c r="A82" s="1"/>
      <c r="B82" s="9"/>
      <c r="C82" s="9"/>
      <c r="D82" s="9"/>
      <c r="E82" s="9"/>
      <c r="F82" s="9"/>
      <c r="G82" s="9"/>
      <c r="H82" s="9"/>
      <c r="I82" s="9"/>
      <c r="J82" s="9"/>
      <c r="K82" s="1"/>
      <c r="L82" s="1"/>
      <c r="M82" s="1"/>
      <c r="N82" s="1"/>
      <c r="O82" s="1"/>
    </row>
    <row r="83" spans="1:15" x14ac:dyDescent="0.3">
      <c r="A83" s="1"/>
      <c r="B83" s="9"/>
      <c r="C83" s="9"/>
      <c r="D83" s="9"/>
      <c r="E83" s="9"/>
      <c r="F83" s="9"/>
      <c r="G83" s="9"/>
      <c r="H83" s="9"/>
      <c r="I83" s="9"/>
      <c r="J83" s="9"/>
      <c r="K83" s="1"/>
      <c r="L83" s="1"/>
      <c r="M83" s="1"/>
      <c r="N83" s="1"/>
      <c r="O83" s="1"/>
    </row>
    <row r="84" spans="1:15" x14ac:dyDescent="0.3">
      <c r="A84" s="1"/>
      <c r="B84" s="9"/>
      <c r="C84" s="9"/>
      <c r="D84" s="9"/>
      <c r="E84" s="9"/>
      <c r="F84" s="9"/>
      <c r="G84" s="9"/>
      <c r="H84" s="9"/>
      <c r="I84" s="9"/>
      <c r="J84" s="9"/>
      <c r="K84" s="1"/>
      <c r="L84" s="1"/>
      <c r="M84" s="1"/>
      <c r="N84" s="1"/>
      <c r="O84" s="1"/>
    </row>
    <row r="85" spans="1:15" x14ac:dyDescent="0.3">
      <c r="A85" s="1"/>
      <c r="B85" s="9"/>
      <c r="C85" s="9"/>
      <c r="D85" s="9"/>
      <c r="E85" s="9"/>
      <c r="F85" s="9"/>
      <c r="G85" s="9"/>
      <c r="H85" s="9"/>
      <c r="I85" s="9"/>
      <c r="J85" s="9"/>
      <c r="K85" s="1"/>
      <c r="L85" s="1"/>
      <c r="M85" s="1"/>
      <c r="N85" s="1"/>
      <c r="O85" s="1"/>
    </row>
    <row r="86" spans="1:15" x14ac:dyDescent="0.3">
      <c r="A86" s="1"/>
      <c r="B86" s="9"/>
      <c r="C86" s="9"/>
      <c r="D86" s="9"/>
      <c r="E86" s="9"/>
      <c r="F86" s="9"/>
      <c r="G86" s="9"/>
      <c r="H86" s="9"/>
      <c r="I86" s="9"/>
      <c r="J86" s="9"/>
      <c r="K86" s="1"/>
      <c r="L86" s="1"/>
      <c r="M86" s="1"/>
      <c r="N86" s="1"/>
      <c r="O86" s="1"/>
    </row>
    <row r="87" spans="1:15" x14ac:dyDescent="0.3">
      <c r="A87" s="1"/>
      <c r="B87" s="9"/>
      <c r="C87" s="9"/>
      <c r="D87" s="9"/>
      <c r="E87" s="9"/>
      <c r="F87" s="9"/>
      <c r="G87" s="9"/>
      <c r="H87" s="9"/>
      <c r="I87" s="9"/>
      <c r="J87" s="9"/>
      <c r="K87" s="1"/>
      <c r="L87" s="1"/>
      <c r="M87" s="1"/>
      <c r="N87" s="1"/>
      <c r="O87" s="1"/>
    </row>
    <row r="88" spans="1:15" x14ac:dyDescent="0.3">
      <c r="A88" s="1"/>
      <c r="B88" s="9"/>
      <c r="C88" s="9"/>
      <c r="D88" s="9"/>
      <c r="E88" s="9"/>
      <c r="F88" s="9"/>
      <c r="G88" s="9"/>
      <c r="H88" s="9"/>
      <c r="I88" s="9"/>
      <c r="J88" s="9"/>
      <c r="K88" s="1"/>
      <c r="L88" s="1"/>
      <c r="M88" s="1"/>
      <c r="N88" s="1"/>
      <c r="O88" s="1"/>
    </row>
    <row r="89" spans="1:15" x14ac:dyDescent="0.3">
      <c r="A89" s="1"/>
      <c r="B89" s="9"/>
      <c r="C89" s="9"/>
      <c r="D89" s="9"/>
      <c r="E89" s="9"/>
      <c r="F89" s="9"/>
      <c r="G89" s="9"/>
      <c r="H89" s="9"/>
      <c r="I89" s="9"/>
      <c r="J89" s="9"/>
      <c r="K89" s="1"/>
      <c r="L89" s="1"/>
      <c r="M89" s="1"/>
      <c r="N89" s="1"/>
      <c r="O89" s="1"/>
    </row>
    <row r="90" spans="1:15" x14ac:dyDescent="0.3">
      <c r="A90" s="1"/>
      <c r="B90" s="9"/>
      <c r="C90" s="9"/>
      <c r="D90" s="9"/>
      <c r="E90" s="9"/>
      <c r="F90" s="9"/>
      <c r="G90" s="9"/>
      <c r="H90" s="9"/>
      <c r="I90" s="9"/>
      <c r="J90" s="9"/>
      <c r="K90" s="1"/>
      <c r="L90" s="1"/>
      <c r="M90" s="1"/>
      <c r="N90" s="1"/>
      <c r="O90" s="1"/>
    </row>
    <row r="91" spans="1:15" x14ac:dyDescent="0.3">
      <c r="A91" s="1"/>
      <c r="B91" s="9"/>
      <c r="C91" s="9"/>
      <c r="D91" s="9"/>
      <c r="E91" s="9"/>
      <c r="F91" s="9"/>
      <c r="G91" s="9"/>
      <c r="H91" s="9"/>
      <c r="I91" s="9"/>
      <c r="J91" s="9"/>
      <c r="K91" s="1"/>
      <c r="L91" s="1"/>
      <c r="M91" s="1"/>
      <c r="N91" s="1"/>
      <c r="O91" s="1"/>
    </row>
    <row r="92" spans="1:15" x14ac:dyDescent="0.3">
      <c r="A92" s="1"/>
      <c r="B92" s="9"/>
      <c r="C92" s="9"/>
      <c r="D92" s="9"/>
      <c r="E92" s="9"/>
      <c r="F92" s="9"/>
      <c r="G92" s="9"/>
      <c r="H92" s="9"/>
      <c r="I92" s="9"/>
      <c r="J92" s="9"/>
      <c r="K92" s="1"/>
      <c r="L92" s="1"/>
      <c r="M92" s="1"/>
      <c r="N92" s="1"/>
      <c r="O92" s="1"/>
    </row>
    <row r="93" spans="1:15" x14ac:dyDescent="0.3">
      <c r="A93" s="1"/>
      <c r="B93" s="9"/>
      <c r="C93" s="9"/>
      <c r="D93" s="9"/>
      <c r="E93" s="9"/>
      <c r="F93" s="9"/>
      <c r="G93" s="9"/>
      <c r="H93" s="9"/>
      <c r="I93" s="9"/>
      <c r="J93" s="9"/>
      <c r="K93" s="1"/>
      <c r="L93" s="1"/>
      <c r="M93" s="1"/>
      <c r="N93" s="1"/>
      <c r="O93" s="1"/>
    </row>
    <row r="94" spans="1:15" x14ac:dyDescent="0.3">
      <c r="A94" s="1"/>
      <c r="B94" s="9"/>
      <c r="C94" s="9"/>
      <c r="D94" s="9"/>
      <c r="E94" s="9"/>
      <c r="F94" s="9"/>
      <c r="G94" s="9"/>
      <c r="H94" s="9"/>
      <c r="I94" s="9"/>
      <c r="J94" s="9"/>
      <c r="K94" s="1"/>
      <c r="L94" s="1"/>
      <c r="M94" s="1"/>
      <c r="N94" s="1"/>
      <c r="O94" s="1"/>
    </row>
    <row r="95" spans="1:15" x14ac:dyDescent="0.3">
      <c r="A95" s="1"/>
      <c r="B95" s="9"/>
      <c r="C95" s="9"/>
      <c r="D95" s="9"/>
      <c r="E95" s="9"/>
      <c r="F95" s="9"/>
      <c r="G95" s="9"/>
      <c r="H95" s="9"/>
      <c r="I95" s="9"/>
      <c r="J95" s="9"/>
      <c r="K95" s="1"/>
      <c r="L95" s="1"/>
      <c r="M95" s="1"/>
      <c r="N95" s="1"/>
      <c r="O95" s="1"/>
    </row>
    <row r="96" spans="1:15" x14ac:dyDescent="0.3">
      <c r="A96" s="1"/>
      <c r="B96" s="9"/>
      <c r="C96" s="9"/>
      <c r="D96" s="9"/>
      <c r="E96" s="9"/>
      <c r="F96" s="9"/>
      <c r="G96" s="9"/>
      <c r="H96" s="9"/>
      <c r="I96" s="9"/>
      <c r="J96" s="9"/>
      <c r="K96" s="1"/>
      <c r="L96" s="1"/>
      <c r="M96" s="1"/>
      <c r="N96" s="1"/>
      <c r="O96" s="1"/>
    </row>
    <row r="97" spans="1:15" x14ac:dyDescent="0.3">
      <c r="A97" s="1"/>
      <c r="B97" s="9"/>
      <c r="C97" s="9"/>
      <c r="D97" s="9"/>
      <c r="E97" s="9"/>
      <c r="F97" s="9"/>
      <c r="G97" s="9"/>
      <c r="H97" s="9"/>
      <c r="I97" s="9"/>
      <c r="J97" s="9"/>
      <c r="K97" s="1"/>
      <c r="L97" s="1"/>
      <c r="M97" s="1"/>
      <c r="N97" s="1"/>
      <c r="O97" s="1"/>
    </row>
    <row r="98" spans="1:15" x14ac:dyDescent="0.3">
      <c r="A98" s="1"/>
      <c r="B98" s="9"/>
      <c r="C98" s="9"/>
      <c r="D98" s="9"/>
      <c r="E98" s="9"/>
      <c r="F98" s="9"/>
      <c r="G98" s="9"/>
      <c r="H98" s="9"/>
      <c r="I98" s="9"/>
      <c r="J98" s="9"/>
      <c r="K98" s="1"/>
      <c r="L98" s="1"/>
      <c r="M98" s="1"/>
      <c r="N98" s="1"/>
      <c r="O98" s="1"/>
    </row>
    <row r="99" spans="1:15" x14ac:dyDescent="0.3">
      <c r="A99" s="1"/>
      <c r="B99" s="9"/>
      <c r="C99" s="9"/>
      <c r="D99" s="9"/>
      <c r="E99" s="9"/>
      <c r="F99" s="9"/>
      <c r="G99" s="9"/>
      <c r="H99" s="9"/>
      <c r="I99" s="9"/>
      <c r="J99" s="9"/>
      <c r="K99" s="1"/>
      <c r="L99" s="1"/>
      <c r="M99" s="1"/>
      <c r="N99" s="1"/>
      <c r="O99" s="1"/>
    </row>
    <row r="100" spans="1:15" x14ac:dyDescent="0.3">
      <c r="A100" s="1"/>
      <c r="B100" s="9"/>
      <c r="C100" s="9"/>
      <c r="D100" s="9"/>
      <c r="E100" s="9"/>
      <c r="F100" s="9"/>
      <c r="G100" s="9"/>
      <c r="H100" s="9"/>
      <c r="I100" s="9"/>
      <c r="J100" s="9"/>
      <c r="K100" s="1"/>
      <c r="L100" s="1"/>
      <c r="M100" s="1"/>
      <c r="N100" s="1"/>
      <c r="O100" s="1"/>
    </row>
    <row r="101" spans="1:15" x14ac:dyDescent="0.3">
      <c r="A101" s="1"/>
      <c r="B101" s="9"/>
      <c r="C101" s="9"/>
      <c r="D101" s="9"/>
      <c r="E101" s="9"/>
      <c r="F101" s="9"/>
      <c r="G101" s="9"/>
      <c r="H101" s="9"/>
      <c r="I101" s="9"/>
      <c r="J101" s="9"/>
      <c r="K101" s="1"/>
      <c r="L101" s="1"/>
      <c r="M101" s="1"/>
      <c r="N101" s="1"/>
      <c r="O101" s="1"/>
    </row>
    <row r="102" spans="1:15" x14ac:dyDescent="0.3">
      <c r="A102" s="1"/>
      <c r="B102" s="9"/>
      <c r="C102" s="9"/>
      <c r="D102" s="9"/>
      <c r="E102" s="9"/>
      <c r="F102" s="9"/>
      <c r="G102" s="9"/>
      <c r="H102" s="9"/>
      <c r="I102" s="9"/>
      <c r="J102" s="9"/>
      <c r="K102" s="1"/>
      <c r="L102" s="1"/>
      <c r="M102" s="1"/>
      <c r="N102" s="1"/>
      <c r="O102" s="1"/>
    </row>
    <row r="103" spans="1:15" x14ac:dyDescent="0.3">
      <c r="A103" s="1"/>
      <c r="B103" s="9"/>
      <c r="C103" s="9"/>
      <c r="D103" s="9"/>
      <c r="E103" s="9"/>
      <c r="F103" s="9"/>
      <c r="G103" s="9"/>
      <c r="H103" s="9"/>
      <c r="I103" s="9"/>
      <c r="J103" s="9"/>
      <c r="K103" s="1"/>
      <c r="L103" s="1"/>
      <c r="M103" s="1"/>
      <c r="N103" s="1"/>
      <c r="O103" s="1"/>
    </row>
    <row r="104" spans="1:15" x14ac:dyDescent="0.3">
      <c r="A104" s="1"/>
      <c r="B104" s="9"/>
      <c r="C104" s="9"/>
      <c r="D104" s="9"/>
      <c r="E104" s="9"/>
      <c r="F104" s="9"/>
      <c r="G104" s="9"/>
      <c r="H104" s="9"/>
      <c r="I104" s="9"/>
      <c r="J104" s="9"/>
      <c r="K104" s="1"/>
      <c r="L104" s="1"/>
      <c r="M104" s="1"/>
      <c r="N104" s="1"/>
      <c r="O104" s="1"/>
    </row>
    <row r="105" spans="1:15" x14ac:dyDescent="0.3">
      <c r="A105" s="1"/>
      <c r="B105" s="9"/>
      <c r="C105" s="9"/>
      <c r="D105" s="9"/>
      <c r="E105" s="9"/>
      <c r="F105" s="9"/>
      <c r="G105" s="9"/>
      <c r="H105" s="9"/>
      <c r="I105" s="9"/>
      <c r="J105" s="9"/>
      <c r="K105" s="1"/>
      <c r="L105" s="1"/>
      <c r="M105" s="1"/>
      <c r="N105" s="1"/>
      <c r="O105" s="1"/>
    </row>
    <row r="106" spans="1:15" x14ac:dyDescent="0.3">
      <c r="A106" s="1"/>
      <c r="B106" s="9"/>
      <c r="C106" s="9"/>
      <c r="D106" s="9"/>
      <c r="E106" s="9"/>
      <c r="F106" s="9"/>
      <c r="G106" s="9"/>
      <c r="H106" s="9"/>
      <c r="I106" s="9"/>
      <c r="J106" s="9"/>
      <c r="K106" s="1"/>
      <c r="L106" s="1"/>
      <c r="M106" s="1"/>
      <c r="N106" s="1"/>
      <c r="O106" s="1"/>
    </row>
    <row r="107" spans="1:15" x14ac:dyDescent="0.3">
      <c r="A107" s="1"/>
      <c r="B107" s="9"/>
      <c r="C107" s="9"/>
      <c r="D107" s="9"/>
      <c r="E107" s="9"/>
      <c r="F107" s="9"/>
      <c r="G107" s="9"/>
      <c r="H107" s="9"/>
      <c r="I107" s="9"/>
      <c r="J107" s="9"/>
      <c r="K107" s="1"/>
      <c r="L107" s="1"/>
      <c r="M107" s="1"/>
      <c r="N107" s="1"/>
      <c r="O107" s="1"/>
    </row>
    <row r="108" spans="1:15" x14ac:dyDescent="0.3">
      <c r="A108" s="1"/>
      <c r="B108" s="9"/>
      <c r="C108" s="9"/>
      <c r="D108" s="9"/>
      <c r="E108" s="9"/>
      <c r="F108" s="9"/>
      <c r="G108" s="9"/>
      <c r="H108" s="9"/>
      <c r="I108" s="9"/>
      <c r="J108" s="9"/>
      <c r="K108" s="1"/>
      <c r="L108" s="1"/>
      <c r="M108" s="1"/>
      <c r="N108" s="1"/>
      <c r="O108" s="1"/>
    </row>
    <row r="109" spans="1:15" x14ac:dyDescent="0.3">
      <c r="A109" s="1"/>
      <c r="B109" s="9"/>
      <c r="C109" s="9"/>
      <c r="D109" s="9"/>
      <c r="E109" s="9"/>
      <c r="F109" s="9"/>
      <c r="G109" s="9"/>
      <c r="H109" s="9"/>
      <c r="I109" s="9"/>
      <c r="J109" s="9"/>
      <c r="K109" s="1"/>
      <c r="L109" s="1"/>
      <c r="M109" s="1"/>
      <c r="N109" s="1"/>
      <c r="O109" s="1"/>
    </row>
    <row r="110" spans="1:15" x14ac:dyDescent="0.3">
      <c r="A110" s="1"/>
      <c r="B110" s="9"/>
      <c r="C110" s="9"/>
      <c r="D110" s="9"/>
      <c r="E110" s="9"/>
      <c r="F110" s="9"/>
      <c r="G110" s="9"/>
      <c r="H110" s="9"/>
      <c r="I110" s="9"/>
      <c r="J110" s="9"/>
      <c r="K110" s="1"/>
      <c r="L110" s="1"/>
      <c r="M110" s="1"/>
      <c r="N110" s="1"/>
      <c r="O110" s="1"/>
    </row>
    <row r="111" spans="1:15" x14ac:dyDescent="0.3">
      <c r="A111" s="1"/>
      <c r="B111" s="9"/>
      <c r="C111" s="9"/>
      <c r="D111" s="9"/>
      <c r="E111" s="9"/>
      <c r="F111" s="9"/>
      <c r="G111" s="9"/>
      <c r="H111" s="9"/>
      <c r="I111" s="9"/>
      <c r="J111" s="9"/>
      <c r="K111" s="1"/>
      <c r="L111" s="1"/>
      <c r="M111" s="1"/>
      <c r="N111" s="1"/>
      <c r="O111" s="1"/>
    </row>
    <row r="112" spans="1:15" x14ac:dyDescent="0.3">
      <c r="A112" s="1"/>
      <c r="B112" s="9"/>
      <c r="C112" s="9"/>
      <c r="D112" s="9"/>
      <c r="E112" s="9"/>
      <c r="F112" s="9"/>
      <c r="G112" s="9"/>
      <c r="H112" s="9"/>
      <c r="I112" s="9"/>
      <c r="J112" s="9"/>
      <c r="K112" s="1"/>
      <c r="L112" s="1"/>
      <c r="M112" s="1"/>
      <c r="N112" s="1"/>
      <c r="O112" s="1"/>
    </row>
    <row r="113" spans="1:15" x14ac:dyDescent="0.3">
      <c r="A113" s="1"/>
      <c r="B113" s="9"/>
      <c r="C113" s="9"/>
      <c r="D113" s="9"/>
      <c r="E113" s="9"/>
      <c r="F113" s="9"/>
      <c r="G113" s="9"/>
      <c r="H113" s="9"/>
      <c r="I113" s="9"/>
      <c r="J113" s="9"/>
      <c r="K113" s="1"/>
      <c r="L113" s="1"/>
      <c r="M113" s="1"/>
      <c r="N113" s="1"/>
      <c r="O113" s="1"/>
    </row>
    <row r="114" spans="1:15" x14ac:dyDescent="0.3">
      <c r="A114" s="1"/>
      <c r="B114" s="9"/>
      <c r="C114" s="9"/>
      <c r="D114" s="9"/>
      <c r="E114" s="9"/>
      <c r="F114" s="9"/>
      <c r="G114" s="9"/>
      <c r="H114" s="9"/>
      <c r="I114" s="9"/>
      <c r="J114" s="9"/>
      <c r="K114" s="1"/>
      <c r="L114" s="1"/>
      <c r="M114" s="1"/>
      <c r="N114" s="1"/>
      <c r="O114" s="1"/>
    </row>
    <row r="115" spans="1:15" x14ac:dyDescent="0.3">
      <c r="A115" s="1"/>
      <c r="B115" s="9"/>
      <c r="C115" s="9"/>
      <c r="D115" s="9"/>
      <c r="E115" s="9"/>
      <c r="F115" s="9"/>
      <c r="G115" s="9"/>
      <c r="H115" s="9"/>
      <c r="I115" s="9"/>
      <c r="J115" s="9"/>
      <c r="K115" s="1"/>
      <c r="L115" s="1"/>
      <c r="M115" s="1"/>
      <c r="N115" s="1"/>
      <c r="O115" s="1"/>
    </row>
    <row r="116" spans="1:15" x14ac:dyDescent="0.3">
      <c r="A116" s="1"/>
      <c r="B116" s="9"/>
      <c r="C116" s="9"/>
      <c r="D116" s="9"/>
      <c r="E116" s="9"/>
      <c r="F116" s="9"/>
      <c r="G116" s="9"/>
      <c r="H116" s="9"/>
      <c r="I116" s="9"/>
      <c r="J116" s="9"/>
      <c r="K116" s="1"/>
      <c r="L116" s="1"/>
      <c r="M116" s="1"/>
      <c r="N116" s="1"/>
      <c r="O116" s="1"/>
    </row>
    <row r="117" spans="1:15" x14ac:dyDescent="0.3">
      <c r="A117" s="1"/>
      <c r="B117" s="9"/>
      <c r="C117" s="9"/>
      <c r="D117" s="9"/>
      <c r="E117" s="9"/>
      <c r="F117" s="9"/>
      <c r="G117" s="9"/>
      <c r="H117" s="9"/>
      <c r="I117" s="9"/>
      <c r="J117" s="9"/>
      <c r="K117" s="1"/>
      <c r="L117" s="1"/>
      <c r="M117" s="1"/>
      <c r="N117" s="1"/>
      <c r="O117" s="1"/>
    </row>
    <row r="118" spans="1:15" x14ac:dyDescent="0.3">
      <c r="A118" s="1"/>
      <c r="B118" s="9"/>
      <c r="C118" s="9"/>
      <c r="D118" s="9"/>
      <c r="E118" s="9"/>
      <c r="F118" s="9"/>
      <c r="G118" s="9"/>
      <c r="H118" s="9"/>
      <c r="I118" s="9"/>
      <c r="J118" s="9"/>
      <c r="K118" s="1"/>
      <c r="L118" s="1"/>
      <c r="M118" s="1"/>
      <c r="N118" s="1"/>
      <c r="O118" s="1"/>
    </row>
    <row r="119" spans="1:15" x14ac:dyDescent="0.3">
      <c r="A119" s="1"/>
      <c r="B119" s="9"/>
      <c r="C119" s="9"/>
      <c r="D119" s="9"/>
      <c r="E119" s="9"/>
      <c r="F119" s="9"/>
      <c r="G119" s="9"/>
      <c r="H119" s="9"/>
      <c r="I119" s="9"/>
      <c r="J119" s="9"/>
      <c r="K119" s="1"/>
      <c r="L119" s="1"/>
      <c r="M119" s="1"/>
      <c r="N119" s="1"/>
      <c r="O119" s="1"/>
    </row>
    <row r="120" spans="1:15" x14ac:dyDescent="0.3">
      <c r="A120" s="1"/>
      <c r="B120" s="9"/>
      <c r="C120" s="9"/>
      <c r="D120" s="9"/>
      <c r="E120" s="9"/>
      <c r="F120" s="9"/>
      <c r="G120" s="9"/>
      <c r="H120" s="9"/>
      <c r="I120" s="9"/>
      <c r="J120" s="9"/>
      <c r="K120" s="1"/>
      <c r="L120" s="1"/>
      <c r="M120" s="1"/>
      <c r="N120" s="1"/>
      <c r="O120" s="1"/>
    </row>
    <row r="121" spans="1:15" x14ac:dyDescent="0.3">
      <c r="A121" s="1"/>
      <c r="B121" s="9"/>
      <c r="C121" s="9"/>
      <c r="D121" s="9"/>
      <c r="E121" s="9"/>
      <c r="F121" s="9"/>
      <c r="G121" s="9"/>
      <c r="H121" s="9"/>
      <c r="I121" s="9"/>
      <c r="J121" s="9"/>
      <c r="K121" s="1"/>
      <c r="L121" s="1"/>
      <c r="M121" s="1"/>
      <c r="N121" s="1"/>
      <c r="O121" s="1"/>
    </row>
    <row r="122" spans="1:15" x14ac:dyDescent="0.3">
      <c r="A122" s="1"/>
      <c r="B122" s="9"/>
      <c r="C122" s="9"/>
      <c r="D122" s="9"/>
      <c r="E122" s="9"/>
      <c r="F122" s="9"/>
      <c r="G122" s="9"/>
      <c r="H122" s="9"/>
      <c r="I122" s="9"/>
      <c r="J122" s="9"/>
      <c r="K122" s="1"/>
      <c r="L122" s="1"/>
      <c r="M122" s="1"/>
      <c r="N122" s="1"/>
      <c r="O122" s="1"/>
    </row>
    <row r="123" spans="1:15" x14ac:dyDescent="0.3">
      <c r="A123" s="1"/>
      <c r="B123" s="9"/>
      <c r="C123" s="9"/>
      <c r="D123" s="9"/>
      <c r="E123" s="9"/>
      <c r="F123" s="9"/>
      <c r="G123" s="9"/>
      <c r="H123" s="9"/>
      <c r="I123" s="9"/>
      <c r="J123" s="9"/>
      <c r="K123" s="1"/>
      <c r="L123" s="1"/>
      <c r="M123" s="1"/>
      <c r="N123" s="1"/>
      <c r="O123" s="1"/>
    </row>
    <row r="124" spans="1:15" x14ac:dyDescent="0.3">
      <c r="A124" s="1"/>
      <c r="B124" s="9"/>
      <c r="C124" s="9"/>
      <c r="D124" s="9"/>
      <c r="E124" s="9"/>
      <c r="F124" s="9"/>
      <c r="G124" s="9"/>
      <c r="H124" s="9"/>
      <c r="I124" s="9"/>
      <c r="J124" s="9"/>
      <c r="K124" s="1"/>
      <c r="L124" s="1"/>
      <c r="M124" s="1"/>
      <c r="N124" s="1"/>
      <c r="O124" s="1"/>
    </row>
    <row r="125" spans="1:15" x14ac:dyDescent="0.3">
      <c r="A125" s="1"/>
      <c r="B125" s="9"/>
      <c r="C125" s="9"/>
      <c r="D125" s="9"/>
      <c r="E125" s="9"/>
      <c r="F125" s="9"/>
      <c r="G125" s="9"/>
      <c r="H125" s="9"/>
      <c r="I125" s="9"/>
      <c r="J125" s="9"/>
      <c r="K125" s="1"/>
      <c r="L125" s="1"/>
      <c r="M125" s="1"/>
      <c r="N125" s="1"/>
      <c r="O125" s="1"/>
    </row>
    <row r="126" spans="1:15" x14ac:dyDescent="0.3">
      <c r="A126" s="1"/>
      <c r="B126" s="9"/>
      <c r="C126" s="9"/>
      <c r="D126" s="9"/>
      <c r="E126" s="9"/>
      <c r="F126" s="9"/>
      <c r="G126" s="9"/>
      <c r="H126" s="9"/>
      <c r="I126" s="9"/>
      <c r="J126" s="9"/>
      <c r="K126" s="1"/>
      <c r="L126" s="1"/>
      <c r="M126" s="1"/>
      <c r="N126" s="1"/>
      <c r="O126" s="1"/>
    </row>
    <row r="127" spans="1:15" x14ac:dyDescent="0.3">
      <c r="A127" s="1"/>
      <c r="B127" s="9"/>
      <c r="C127" s="9"/>
      <c r="D127" s="9"/>
      <c r="E127" s="9"/>
      <c r="F127" s="9"/>
      <c r="G127" s="9"/>
      <c r="H127" s="9"/>
      <c r="I127" s="9"/>
      <c r="J127" s="9"/>
      <c r="K127" s="1"/>
      <c r="L127" s="1"/>
      <c r="M127" s="1"/>
      <c r="N127" s="1"/>
      <c r="O127" s="1"/>
    </row>
    <row r="128" spans="1:15" x14ac:dyDescent="0.3">
      <c r="A128" s="1"/>
      <c r="B128" s="9"/>
      <c r="C128" s="9"/>
      <c r="D128" s="9"/>
      <c r="E128" s="9"/>
      <c r="F128" s="9"/>
      <c r="G128" s="9"/>
      <c r="H128" s="9"/>
      <c r="I128" s="9"/>
      <c r="J128" s="9"/>
      <c r="K128" s="1"/>
      <c r="L128" s="1"/>
      <c r="M128" s="1"/>
      <c r="N128" s="1"/>
      <c r="O128" s="1"/>
    </row>
    <row r="129" spans="1:15" x14ac:dyDescent="0.3">
      <c r="A129" s="1"/>
      <c r="B129" s="9"/>
      <c r="C129" s="9"/>
      <c r="D129" s="9"/>
      <c r="E129" s="9"/>
      <c r="F129" s="9"/>
      <c r="G129" s="9"/>
      <c r="H129" s="9"/>
      <c r="I129" s="9"/>
      <c r="J129" s="9"/>
      <c r="K129" s="1"/>
      <c r="L129" s="1"/>
      <c r="M129" s="1"/>
      <c r="N129" s="1"/>
      <c r="O129" s="1"/>
    </row>
    <row r="130" spans="1:15" x14ac:dyDescent="0.3">
      <c r="A130" s="1"/>
      <c r="B130" s="9"/>
      <c r="C130" s="9"/>
      <c r="D130" s="9"/>
      <c r="E130" s="9"/>
      <c r="F130" s="9"/>
      <c r="G130" s="9"/>
      <c r="H130" s="9"/>
      <c r="I130" s="9"/>
      <c r="J130" s="9"/>
      <c r="K130" s="1"/>
      <c r="L130" s="1"/>
      <c r="M130" s="1"/>
      <c r="N130" s="1"/>
      <c r="O130" s="1"/>
    </row>
    <row r="131" spans="1:15" x14ac:dyDescent="0.3">
      <c r="A131" s="1"/>
      <c r="B131" s="9"/>
      <c r="C131" s="9"/>
      <c r="D131" s="9"/>
      <c r="E131" s="9"/>
      <c r="F131" s="9"/>
      <c r="G131" s="9"/>
      <c r="H131" s="9"/>
      <c r="I131" s="9"/>
      <c r="J131" s="9"/>
      <c r="K131" s="1"/>
      <c r="L131" s="1"/>
      <c r="M131" s="1"/>
      <c r="N131" s="1"/>
      <c r="O131" s="1"/>
    </row>
    <row r="132" spans="1:15" x14ac:dyDescent="0.3">
      <c r="A132" s="1"/>
      <c r="B132" s="9"/>
      <c r="C132" s="9"/>
      <c r="D132" s="9"/>
      <c r="E132" s="9"/>
      <c r="F132" s="9"/>
      <c r="G132" s="9"/>
      <c r="H132" s="9"/>
      <c r="I132" s="9"/>
      <c r="J132" s="9"/>
      <c r="K132" s="1"/>
      <c r="L132" s="1"/>
      <c r="M132" s="1"/>
      <c r="N132" s="1"/>
      <c r="O132" s="1"/>
    </row>
    <row r="133" spans="1:15" x14ac:dyDescent="0.3">
      <c r="A133" s="1"/>
      <c r="B133" s="9"/>
      <c r="C133" s="9"/>
      <c r="D133" s="9"/>
      <c r="E133" s="9"/>
      <c r="F133" s="9"/>
      <c r="G133" s="9"/>
      <c r="H133" s="9"/>
      <c r="I133" s="9"/>
      <c r="J133" s="9"/>
      <c r="K133" s="1"/>
      <c r="L133" s="1"/>
      <c r="M133" s="1"/>
      <c r="N133" s="1"/>
      <c r="O133" s="1"/>
    </row>
    <row r="134" spans="1:15" x14ac:dyDescent="0.3">
      <c r="A134" s="1"/>
      <c r="B134" s="9"/>
      <c r="C134" s="9"/>
      <c r="D134" s="9"/>
      <c r="E134" s="9"/>
      <c r="F134" s="9"/>
      <c r="G134" s="9"/>
      <c r="H134" s="9"/>
      <c r="I134" s="9"/>
      <c r="J134" s="9"/>
      <c r="K134" s="1"/>
      <c r="L134" s="1"/>
      <c r="M134" s="1"/>
      <c r="N134" s="1"/>
      <c r="O134" s="1"/>
    </row>
    <row r="135" spans="1:15" x14ac:dyDescent="0.3">
      <c r="A135" s="1"/>
      <c r="B135" s="9"/>
      <c r="C135" s="9"/>
      <c r="D135" s="9"/>
      <c r="E135" s="9"/>
      <c r="F135" s="9"/>
      <c r="G135" s="9"/>
      <c r="H135" s="9"/>
      <c r="I135" s="9"/>
      <c r="J135" s="9"/>
      <c r="K135" s="1"/>
      <c r="L135" s="1"/>
      <c r="M135" s="1"/>
      <c r="N135" s="1"/>
      <c r="O135" s="1"/>
    </row>
    <row r="136" spans="1:15" x14ac:dyDescent="0.3">
      <c r="A136" s="1"/>
      <c r="B136" s="9"/>
      <c r="C136" s="9"/>
      <c r="D136" s="9"/>
      <c r="E136" s="9"/>
      <c r="F136" s="9"/>
      <c r="G136" s="9"/>
      <c r="H136" s="9"/>
      <c r="I136" s="9"/>
      <c r="J136" s="9"/>
      <c r="K136" s="1"/>
      <c r="L136" s="1"/>
      <c r="M136" s="1"/>
      <c r="N136" s="1"/>
      <c r="O136" s="1"/>
    </row>
    <row r="137" spans="1:15" x14ac:dyDescent="0.3">
      <c r="A137" s="1"/>
      <c r="B137" s="9"/>
      <c r="C137" s="9"/>
      <c r="D137" s="9"/>
      <c r="E137" s="9"/>
      <c r="F137" s="9"/>
      <c r="G137" s="9"/>
      <c r="H137" s="9"/>
      <c r="I137" s="9"/>
      <c r="J137" s="9"/>
      <c r="K137" s="1"/>
      <c r="L137" s="1"/>
      <c r="M137" s="1"/>
      <c r="N137" s="1"/>
      <c r="O137" s="1"/>
    </row>
    <row r="138" spans="1:15" x14ac:dyDescent="0.3">
      <c r="A138" s="1"/>
      <c r="B138" s="9"/>
      <c r="C138" s="9"/>
      <c r="D138" s="9"/>
      <c r="E138" s="9"/>
      <c r="F138" s="9"/>
      <c r="G138" s="9"/>
      <c r="H138" s="9"/>
      <c r="I138" s="9"/>
      <c r="J138" s="9"/>
      <c r="K138" s="1"/>
      <c r="L138" s="1"/>
      <c r="M138" s="1"/>
      <c r="N138" s="1"/>
      <c r="O138" s="1"/>
    </row>
    <row r="139" spans="1:15" x14ac:dyDescent="0.3">
      <c r="A139" s="1"/>
      <c r="B139" s="9"/>
      <c r="C139" s="9"/>
      <c r="D139" s="9"/>
      <c r="E139" s="9"/>
      <c r="F139" s="9"/>
      <c r="G139" s="9"/>
      <c r="H139" s="9"/>
      <c r="I139" s="9"/>
      <c r="J139" s="9"/>
      <c r="K139" s="1"/>
      <c r="L139" s="1"/>
      <c r="M139" s="1"/>
      <c r="N139" s="1"/>
      <c r="O139" s="1"/>
    </row>
    <row r="140" spans="1:15" x14ac:dyDescent="0.3">
      <c r="A140" s="1"/>
      <c r="B140" s="9"/>
      <c r="C140" s="9"/>
      <c r="D140" s="9"/>
      <c r="E140" s="9"/>
      <c r="F140" s="9"/>
      <c r="G140" s="9"/>
      <c r="H140" s="9"/>
      <c r="I140" s="9"/>
      <c r="J140" s="9"/>
      <c r="K140" s="1"/>
      <c r="L140" s="1"/>
      <c r="M140" s="1"/>
      <c r="N140" s="1"/>
      <c r="O140" s="1"/>
    </row>
    <row r="141" spans="1:15" x14ac:dyDescent="0.3">
      <c r="A141" s="1"/>
      <c r="B141" s="9"/>
      <c r="C141" s="9"/>
      <c r="D141" s="9"/>
      <c r="E141" s="9"/>
      <c r="F141" s="9"/>
      <c r="G141" s="9"/>
      <c r="H141" s="9"/>
      <c r="I141" s="9"/>
      <c r="J141" s="9"/>
      <c r="K141" s="1"/>
      <c r="L141" s="1"/>
      <c r="M141" s="1"/>
      <c r="N141" s="1"/>
      <c r="O141" s="1"/>
    </row>
    <row r="142" spans="1:15" x14ac:dyDescent="0.3">
      <c r="A142" s="1"/>
      <c r="B142" s="9"/>
      <c r="C142" s="9"/>
      <c r="D142" s="9"/>
      <c r="E142" s="9"/>
      <c r="F142" s="9"/>
      <c r="G142" s="9"/>
      <c r="H142" s="9"/>
      <c r="I142" s="9"/>
      <c r="J142" s="9"/>
      <c r="K142" s="1"/>
      <c r="L142" s="1"/>
      <c r="M142" s="1"/>
      <c r="N142" s="1"/>
      <c r="O142" s="1"/>
    </row>
    <row r="143" spans="1:15" x14ac:dyDescent="0.3">
      <c r="A143" s="1"/>
      <c r="B143" s="9"/>
      <c r="C143" s="9"/>
      <c r="D143" s="9"/>
      <c r="E143" s="9"/>
      <c r="F143" s="9"/>
      <c r="G143" s="9"/>
      <c r="H143" s="9"/>
      <c r="I143" s="9"/>
      <c r="J143" s="9"/>
      <c r="K143" s="1"/>
      <c r="L143" s="1"/>
      <c r="M143" s="1"/>
      <c r="N143" s="1"/>
      <c r="O143" s="1"/>
    </row>
    <row r="144" spans="1:15" x14ac:dyDescent="0.3">
      <c r="A144" s="1"/>
      <c r="B144" s="9"/>
      <c r="C144" s="9"/>
      <c r="D144" s="9"/>
      <c r="E144" s="9"/>
      <c r="F144" s="9"/>
      <c r="G144" s="9"/>
      <c r="H144" s="9"/>
      <c r="I144" s="9"/>
      <c r="J144" s="9"/>
      <c r="K144" s="1"/>
      <c r="L144" s="1"/>
      <c r="M144" s="1"/>
      <c r="N144" s="1"/>
      <c r="O144" s="1"/>
    </row>
    <row r="145" spans="1:15" x14ac:dyDescent="0.3">
      <c r="A145" s="1"/>
      <c r="B145" s="9"/>
      <c r="C145" s="9"/>
      <c r="D145" s="9"/>
      <c r="E145" s="9"/>
      <c r="F145" s="9"/>
      <c r="G145" s="9"/>
      <c r="H145" s="9"/>
      <c r="I145" s="9"/>
      <c r="J145" s="9"/>
      <c r="K145" s="1"/>
      <c r="L145" s="1"/>
      <c r="M145" s="1"/>
      <c r="N145" s="1"/>
      <c r="O145" s="1"/>
    </row>
    <row r="146" spans="1:15" x14ac:dyDescent="0.3">
      <c r="A146" s="1"/>
      <c r="B146" s="9"/>
      <c r="C146" s="9"/>
      <c r="D146" s="9"/>
      <c r="E146" s="9"/>
      <c r="F146" s="9"/>
      <c r="G146" s="9"/>
      <c r="H146" s="9"/>
      <c r="I146" s="9"/>
      <c r="J146" s="9"/>
      <c r="K146" s="1"/>
      <c r="L146" s="1"/>
      <c r="M146" s="1"/>
      <c r="N146" s="1"/>
      <c r="O146" s="1"/>
    </row>
    <row r="147" spans="1:15" x14ac:dyDescent="0.3">
      <c r="A147" s="1"/>
      <c r="B147" s="9"/>
      <c r="C147" s="9"/>
      <c r="D147" s="9"/>
      <c r="E147" s="9"/>
      <c r="F147" s="9"/>
      <c r="G147" s="9"/>
      <c r="H147" s="9"/>
      <c r="I147" s="9"/>
      <c r="J147" s="9"/>
      <c r="K147" s="1"/>
      <c r="L147" s="1"/>
      <c r="M147" s="1"/>
      <c r="N147" s="1"/>
      <c r="O147" s="1"/>
    </row>
    <row r="148" spans="1:15" x14ac:dyDescent="0.3">
      <c r="A148" s="1"/>
      <c r="B148" s="9"/>
      <c r="C148" s="9"/>
      <c r="D148" s="9"/>
      <c r="E148" s="9"/>
      <c r="F148" s="9"/>
      <c r="G148" s="9"/>
      <c r="H148" s="9"/>
      <c r="I148" s="9"/>
      <c r="J148" s="9"/>
      <c r="K148" s="1"/>
      <c r="L148" s="1"/>
      <c r="M148" s="1"/>
      <c r="N148" s="1"/>
      <c r="O148" s="1"/>
    </row>
    <row r="149" spans="1:15" x14ac:dyDescent="0.3">
      <c r="A149" s="1"/>
      <c r="B149" s="9"/>
      <c r="C149" s="9"/>
      <c r="D149" s="9"/>
      <c r="E149" s="9"/>
      <c r="F149" s="9"/>
      <c r="G149" s="9"/>
      <c r="H149" s="9"/>
      <c r="I149" s="9"/>
      <c r="J149" s="9"/>
      <c r="K149" s="1"/>
      <c r="L149" s="1"/>
      <c r="M149" s="1"/>
      <c r="N149" s="1"/>
      <c r="O149" s="1"/>
    </row>
    <row r="150" spans="1:15" x14ac:dyDescent="0.3">
      <c r="A150" s="1"/>
      <c r="B150" s="9"/>
      <c r="C150" s="9"/>
      <c r="D150" s="9"/>
      <c r="E150" s="9"/>
      <c r="F150" s="9"/>
      <c r="G150" s="9"/>
      <c r="H150" s="9"/>
      <c r="I150" s="9"/>
      <c r="J150" s="9"/>
      <c r="K150" s="1"/>
      <c r="L150" s="1"/>
      <c r="M150" s="1"/>
      <c r="N150" s="1"/>
      <c r="O150" s="1"/>
    </row>
    <row r="151" spans="1:15" x14ac:dyDescent="0.3">
      <c r="A151" s="1"/>
      <c r="B151" s="9"/>
      <c r="C151" s="9"/>
      <c r="D151" s="9"/>
      <c r="E151" s="9"/>
      <c r="F151" s="9"/>
      <c r="G151" s="9"/>
      <c r="H151" s="9"/>
      <c r="I151" s="9"/>
      <c r="J151" s="9"/>
      <c r="K151" s="1"/>
      <c r="L151" s="1"/>
      <c r="M151" s="1"/>
      <c r="N151" s="1"/>
      <c r="O151" s="1"/>
    </row>
    <row r="152" spans="1:15" x14ac:dyDescent="0.3">
      <c r="A152" s="1"/>
      <c r="B152" s="9"/>
      <c r="C152" s="9"/>
      <c r="D152" s="9"/>
      <c r="E152" s="9"/>
      <c r="F152" s="9"/>
      <c r="G152" s="9"/>
      <c r="H152" s="9"/>
      <c r="I152" s="9"/>
      <c r="J152" s="9"/>
      <c r="K152" s="1"/>
      <c r="L152" s="1"/>
      <c r="M152" s="1"/>
      <c r="N152" s="1"/>
      <c r="O152" s="1"/>
    </row>
    <row r="153" spans="1:15" x14ac:dyDescent="0.3">
      <c r="A153" s="1"/>
      <c r="B153" s="9"/>
      <c r="C153" s="9"/>
      <c r="D153" s="9"/>
      <c r="E153" s="9"/>
      <c r="F153" s="9"/>
      <c r="G153" s="9"/>
      <c r="H153" s="9"/>
      <c r="I153" s="9"/>
      <c r="J153" s="9"/>
      <c r="K153" s="1"/>
      <c r="L153" s="1"/>
      <c r="M153" s="1"/>
      <c r="N153" s="1"/>
      <c r="O153" s="1"/>
    </row>
    <row r="154" spans="1:15" x14ac:dyDescent="0.3">
      <c r="A154" s="1"/>
      <c r="B154" s="9"/>
      <c r="C154" s="9"/>
      <c r="D154" s="9"/>
      <c r="E154" s="9"/>
      <c r="F154" s="9"/>
      <c r="G154" s="9"/>
      <c r="H154" s="9"/>
      <c r="I154" s="9"/>
      <c r="J154" s="9"/>
      <c r="K154" s="1"/>
      <c r="L154" s="1"/>
      <c r="M154" s="1"/>
      <c r="N154" s="1"/>
      <c r="O154" s="1"/>
    </row>
    <row r="155" spans="1:15" x14ac:dyDescent="0.3">
      <c r="A155" s="1"/>
      <c r="B155" s="9"/>
      <c r="C155" s="9"/>
      <c r="D155" s="9"/>
      <c r="E155" s="9"/>
      <c r="F155" s="9"/>
      <c r="G155" s="9"/>
      <c r="H155" s="9"/>
      <c r="I155" s="9"/>
      <c r="J155" s="9"/>
      <c r="K155" s="1"/>
      <c r="L155" s="1"/>
      <c r="M155" s="1"/>
      <c r="N155" s="1"/>
      <c r="O155" s="1"/>
    </row>
    <row r="156" spans="1:15" x14ac:dyDescent="0.3">
      <c r="A156" s="1"/>
      <c r="B156" s="9"/>
      <c r="C156" s="9"/>
      <c r="D156" s="9"/>
      <c r="E156" s="9"/>
      <c r="F156" s="9"/>
      <c r="G156" s="9"/>
      <c r="H156" s="9"/>
      <c r="I156" s="9"/>
      <c r="J156" s="9"/>
      <c r="K156" s="1"/>
      <c r="L156" s="1"/>
      <c r="M156" s="1"/>
      <c r="N156" s="1"/>
      <c r="O156" s="1"/>
    </row>
  </sheetData>
  <mergeCells count="7">
    <mergeCell ref="A31:O31"/>
    <mergeCell ref="A29:O29"/>
    <mergeCell ref="A2:O3"/>
    <mergeCell ref="A4:O5"/>
    <mergeCell ref="C7:N7"/>
    <mergeCell ref="O7:O8"/>
    <mergeCell ref="B7:B8"/>
  </mergeCells>
  <printOptions horizontalCentered="1" verticalCentered="1"/>
  <pageMargins left="0.31496062992125984" right="0.11811023622047245" top="0.74803149606299213" bottom="0.74803149606299213" header="0.31496062992125984" footer="0"/>
  <pageSetup paperSize="9" orientation="landscape" r:id="rId1"/>
  <headerFooter>
    <oddFooter>&amp;LMånedstallene er foreløbige.&amp;RSide 2&amp;CTal på udlændingeområdet pr. 30.09.2019</oddFooter>
  </headerFooter>
  <ignoredErrors>
    <ignoredError sqref="O9:O11 O17:O27 O13:O15"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4:P6"/>
  <sheetViews>
    <sheetView view="pageLayout" topLeftCell="A6" zoomScale="80" zoomScaleNormal="100" zoomScalePageLayoutView="80" workbookViewId="0">
      <selection activeCell="R15" sqref="R15"/>
    </sheetView>
  </sheetViews>
  <sheetFormatPr defaultColWidth="9.109375" defaultRowHeight="14.4" x14ac:dyDescent="0.3"/>
  <cols>
    <col min="1" max="1" width="24" style="16" customWidth="1"/>
    <col min="2" max="13" width="7.6640625" style="16" customWidth="1"/>
    <col min="14" max="14" width="7.88671875" style="16" customWidth="1"/>
    <col min="15" max="15" width="12.44140625" style="16" customWidth="1"/>
    <col min="16" max="16" width="2.6640625" style="16" customWidth="1"/>
    <col min="17" max="16384" width="9.109375" style="16"/>
  </cols>
  <sheetData>
    <row r="4" spans="1:16" ht="15.75" customHeight="1" x14ac:dyDescent="0.3"/>
    <row r="5" spans="1:16" ht="15" customHeight="1" x14ac:dyDescent="0.3">
      <c r="A5" s="1068" t="s">
        <v>114</v>
      </c>
      <c r="B5" s="1068"/>
      <c r="C5" s="1068"/>
      <c r="D5" s="1068"/>
      <c r="E5" s="1068"/>
      <c r="F5" s="1068"/>
      <c r="G5" s="1068"/>
      <c r="H5" s="1068"/>
      <c r="I5" s="1068"/>
      <c r="J5" s="1068"/>
      <c r="K5" s="1068"/>
      <c r="L5" s="1068"/>
      <c r="M5" s="1068"/>
      <c r="N5" s="1068"/>
      <c r="O5" s="1068"/>
      <c r="P5" s="229"/>
    </row>
    <row r="6" spans="1:16" ht="15" customHeight="1" x14ac:dyDescent="0.3">
      <c r="A6" s="1068"/>
      <c r="B6" s="1068"/>
      <c r="C6" s="1068"/>
      <c r="D6" s="1068"/>
      <c r="E6" s="1068"/>
      <c r="F6" s="1068"/>
      <c r="G6" s="1068"/>
      <c r="H6" s="1068"/>
      <c r="I6" s="1068"/>
      <c r="J6" s="1068"/>
      <c r="K6" s="1068"/>
      <c r="L6" s="1068"/>
      <c r="M6" s="1068"/>
      <c r="N6" s="1068"/>
      <c r="O6" s="1068"/>
      <c r="P6" s="229"/>
    </row>
  </sheetData>
  <mergeCells count="1">
    <mergeCell ref="A5:O6"/>
  </mergeCells>
  <printOptions verticalCentered="1"/>
  <pageMargins left="0.51181102362204722" right="0.23622047244094491" top="0.39370078740157483" bottom="0.59055118110236227" header="0.31496062992125984" footer="0"/>
  <pageSetup paperSize="9" fitToWidth="0" orientation="landscape" r:id="rId1"/>
  <headerFooter>
    <oddFooter>&amp;RSide 3&amp;CTal på udlændingeområdet pr. 30.09.2019</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dimension ref="A1:AD59"/>
  <sheetViews>
    <sheetView view="pageLayout" topLeftCell="A3" zoomScale="80" zoomScaleNormal="100" zoomScaleSheetLayoutView="115" zoomScalePageLayoutView="80" workbookViewId="0">
      <selection activeCell="C19" sqref="C19:K19"/>
    </sheetView>
  </sheetViews>
  <sheetFormatPr defaultRowHeight="14.4" x14ac:dyDescent="0.3"/>
  <cols>
    <col min="1" max="1" width="38" customWidth="1"/>
    <col min="2" max="2" width="13.109375" customWidth="1"/>
    <col min="3" max="3" width="5.33203125" customWidth="1"/>
    <col min="4" max="14" width="4.88671875" customWidth="1"/>
    <col min="15" max="15" width="11.33203125" customWidth="1"/>
    <col min="16" max="16" width="6.44140625" customWidth="1"/>
    <col min="17" max="17" width="6.88671875" customWidth="1"/>
    <col min="18" max="18" width="6.109375" customWidth="1"/>
    <col min="21" max="29" width="9.109375" style="16"/>
  </cols>
  <sheetData>
    <row r="1" spans="1:29" x14ac:dyDescent="0.3">
      <c r="A1" s="16"/>
      <c r="B1" s="16"/>
      <c r="C1" s="16"/>
      <c r="D1" s="16"/>
      <c r="E1" s="16"/>
      <c r="F1" s="16"/>
      <c r="G1" s="16"/>
      <c r="H1" s="16"/>
      <c r="I1" s="16"/>
      <c r="J1" s="16"/>
      <c r="K1" s="16"/>
      <c r="L1" s="16"/>
      <c r="M1" s="16"/>
      <c r="N1" s="16"/>
      <c r="O1" s="16"/>
      <c r="P1" s="16"/>
      <c r="Q1" s="16"/>
      <c r="R1" s="16"/>
      <c r="S1" s="16"/>
      <c r="T1" s="16"/>
    </row>
    <row r="2" spans="1:29" hidden="1" x14ac:dyDescent="0.3">
      <c r="A2" s="16"/>
      <c r="B2" s="16"/>
      <c r="C2" s="16"/>
      <c r="D2" s="16"/>
      <c r="E2" s="16"/>
      <c r="F2" s="16"/>
      <c r="G2" s="16"/>
      <c r="H2" s="16"/>
      <c r="I2" s="16"/>
      <c r="J2" s="16"/>
      <c r="K2" s="16"/>
      <c r="L2" s="16"/>
      <c r="M2" s="16"/>
      <c r="N2" s="16"/>
      <c r="O2" s="16"/>
      <c r="P2" s="16"/>
      <c r="Q2" s="16"/>
      <c r="R2" s="16"/>
      <c r="S2" s="16"/>
      <c r="T2" s="16"/>
    </row>
    <row r="3" spans="1:29" ht="10.5" customHeight="1" x14ac:dyDescent="0.3">
      <c r="A3" s="16"/>
      <c r="B3" s="16"/>
      <c r="C3" s="16"/>
      <c r="D3" s="16"/>
      <c r="E3" s="16"/>
      <c r="F3" s="16"/>
      <c r="G3" s="16"/>
      <c r="H3" s="16"/>
      <c r="I3" s="16"/>
      <c r="J3" s="16"/>
      <c r="K3" s="16"/>
      <c r="L3" s="16"/>
      <c r="M3" s="16"/>
      <c r="N3" s="16"/>
      <c r="O3" s="16"/>
      <c r="P3" s="16"/>
      <c r="Q3" s="16"/>
      <c r="R3" s="16"/>
      <c r="S3" s="16"/>
      <c r="T3" s="16"/>
    </row>
    <row r="4" spans="1:29" ht="10.5" customHeight="1" x14ac:dyDescent="0.3">
      <c r="A4" s="16"/>
      <c r="B4" s="16"/>
      <c r="C4" s="16"/>
      <c r="D4" s="16"/>
      <c r="E4" s="16"/>
      <c r="F4" s="16"/>
      <c r="G4" s="16"/>
      <c r="H4" s="16"/>
      <c r="I4" s="16"/>
      <c r="J4" s="16"/>
      <c r="K4" s="16"/>
      <c r="L4" s="16"/>
      <c r="M4" s="16"/>
      <c r="N4" s="16"/>
      <c r="O4" s="16"/>
      <c r="P4" s="17"/>
      <c r="Q4" s="17"/>
      <c r="R4" s="17" t="s">
        <v>10</v>
      </c>
      <c r="S4" s="17"/>
      <c r="T4" s="17"/>
    </row>
    <row r="5" spans="1:29" ht="11.25" customHeight="1" x14ac:dyDescent="0.3">
      <c r="A5" s="1113" t="s">
        <v>115</v>
      </c>
      <c r="B5" s="1113"/>
      <c r="C5" s="1113"/>
      <c r="D5" s="1113"/>
      <c r="E5" s="1113"/>
      <c r="F5" s="1113"/>
      <c r="G5" s="1113"/>
      <c r="H5" s="1113"/>
      <c r="I5" s="1113"/>
      <c r="J5" s="1113"/>
      <c r="K5" s="1113"/>
      <c r="L5" s="1113"/>
      <c r="M5" s="1113"/>
      <c r="N5" s="1113"/>
      <c r="O5" s="1113"/>
      <c r="P5" s="114"/>
      <c r="Q5" s="114"/>
      <c r="R5" s="114"/>
      <c r="U5"/>
      <c r="V5"/>
      <c r="W5"/>
      <c r="X5"/>
      <c r="Y5"/>
      <c r="Z5"/>
      <c r="AA5"/>
      <c r="AB5"/>
      <c r="AC5"/>
    </row>
    <row r="6" spans="1:29" ht="11.25" customHeight="1" x14ac:dyDescent="0.3">
      <c r="A6" s="1114"/>
      <c r="B6" s="1114"/>
      <c r="C6" s="1114"/>
      <c r="D6" s="1114"/>
      <c r="E6" s="1114"/>
      <c r="F6" s="1114"/>
      <c r="G6" s="1114"/>
      <c r="H6" s="1114"/>
      <c r="I6" s="1114"/>
      <c r="J6" s="1114"/>
      <c r="K6" s="1114"/>
      <c r="L6" s="1114"/>
      <c r="M6" s="1114"/>
      <c r="N6" s="1114"/>
      <c r="O6" s="1114"/>
      <c r="P6" s="114"/>
      <c r="Q6" s="114"/>
      <c r="R6" s="114"/>
      <c r="U6"/>
      <c r="V6"/>
      <c r="W6"/>
      <c r="X6"/>
      <c r="Y6"/>
      <c r="Z6"/>
      <c r="AA6"/>
      <c r="AB6"/>
      <c r="AC6"/>
    </row>
    <row r="7" spans="1:29" ht="3" customHeight="1" x14ac:dyDescent="0.3">
      <c r="A7" s="1"/>
      <c r="B7" s="1"/>
      <c r="C7" s="1"/>
      <c r="D7" s="1"/>
      <c r="E7" s="1"/>
      <c r="F7" s="1"/>
      <c r="G7" s="1"/>
      <c r="H7" s="1"/>
      <c r="I7" s="1"/>
      <c r="J7" s="1"/>
      <c r="K7" s="1"/>
      <c r="L7" s="1"/>
      <c r="M7" s="1"/>
      <c r="N7" s="1"/>
      <c r="O7" s="1"/>
      <c r="P7" s="17"/>
      <c r="Q7" s="17"/>
      <c r="R7" s="17"/>
      <c r="U7"/>
      <c r="V7"/>
      <c r="W7"/>
      <c r="X7"/>
      <c r="Y7"/>
      <c r="Z7"/>
      <c r="AA7"/>
      <c r="AB7"/>
      <c r="AC7"/>
    </row>
    <row r="8" spans="1:29" ht="13.5" customHeight="1" x14ac:dyDescent="0.3">
      <c r="A8" s="182" t="s">
        <v>0</v>
      </c>
      <c r="B8" s="1115" t="s">
        <v>340</v>
      </c>
      <c r="C8" s="1061">
        <v>2019</v>
      </c>
      <c r="D8" s="1062"/>
      <c r="E8" s="1062"/>
      <c r="F8" s="1062"/>
      <c r="G8" s="1062"/>
      <c r="H8" s="1062"/>
      <c r="I8" s="1062"/>
      <c r="J8" s="1062"/>
      <c r="K8" s="1062"/>
      <c r="L8" s="1062"/>
      <c r="M8" s="1062"/>
      <c r="N8" s="1063"/>
      <c r="O8" s="239">
        <v>2019</v>
      </c>
      <c r="P8" s="17"/>
      <c r="Q8" s="17"/>
      <c r="R8" s="17"/>
      <c r="U8"/>
      <c r="V8"/>
      <c r="W8"/>
      <c r="X8"/>
      <c r="Y8"/>
      <c r="Z8"/>
      <c r="AA8"/>
      <c r="AB8"/>
      <c r="AC8"/>
    </row>
    <row r="9" spans="1:29" ht="23.25" customHeight="1" x14ac:dyDescent="0.3">
      <c r="A9" s="139" t="s">
        <v>1</v>
      </c>
      <c r="B9" s="1116"/>
      <c r="C9" s="177" t="s">
        <v>72</v>
      </c>
      <c r="D9" s="170" t="s">
        <v>63</v>
      </c>
      <c r="E9" s="328" t="s">
        <v>64</v>
      </c>
      <c r="F9" s="170" t="s">
        <v>65</v>
      </c>
      <c r="G9" s="328" t="s">
        <v>57</v>
      </c>
      <c r="H9" s="170" t="s">
        <v>66</v>
      </c>
      <c r="I9" s="328" t="s">
        <v>67</v>
      </c>
      <c r="J9" s="170" t="s">
        <v>68</v>
      </c>
      <c r="K9" s="328" t="s">
        <v>69</v>
      </c>
      <c r="L9" s="170" t="s">
        <v>70</v>
      </c>
      <c r="M9" s="170" t="s">
        <v>71</v>
      </c>
      <c r="N9" s="329" t="s">
        <v>61</v>
      </c>
      <c r="O9" s="240" t="str">
        <f>"i alt pr."&amp;" 
"&amp;Forside!Q1&amp;""</f>
        <v>i alt pr. 
30.09.2019</v>
      </c>
      <c r="P9" s="17"/>
      <c r="Q9" s="17"/>
      <c r="R9" s="17"/>
      <c r="U9"/>
      <c r="V9"/>
      <c r="W9"/>
      <c r="X9"/>
      <c r="Y9"/>
      <c r="Z9"/>
      <c r="AA9"/>
      <c r="AB9"/>
      <c r="AC9"/>
    </row>
    <row r="10" spans="1:29" ht="12.75" customHeight="1" x14ac:dyDescent="0.3">
      <c r="A10" s="117" t="s">
        <v>51</v>
      </c>
      <c r="B10" s="117"/>
      <c r="C10" s="117"/>
      <c r="D10" s="117"/>
      <c r="E10" s="117"/>
      <c r="F10" s="117"/>
      <c r="G10" s="117"/>
      <c r="H10" s="117"/>
      <c r="I10" s="117"/>
      <c r="J10" s="117"/>
      <c r="K10" s="118"/>
      <c r="L10" s="118"/>
      <c r="M10" s="118"/>
      <c r="N10" s="118"/>
      <c r="O10" s="118"/>
      <c r="P10" s="1"/>
      <c r="Q10" s="16"/>
      <c r="R10" s="16"/>
      <c r="U10"/>
      <c r="V10"/>
      <c r="W10"/>
      <c r="X10"/>
      <c r="Y10"/>
      <c r="Z10"/>
      <c r="AA10"/>
      <c r="AB10"/>
      <c r="AC10"/>
    </row>
    <row r="11" spans="1:29" x14ac:dyDescent="0.3">
      <c r="A11" s="371" t="s">
        <v>320</v>
      </c>
      <c r="B11" s="1017">
        <v>3559</v>
      </c>
      <c r="C11" s="650">
        <v>239</v>
      </c>
      <c r="D11" s="651">
        <v>214</v>
      </c>
      <c r="E11" s="651">
        <v>220</v>
      </c>
      <c r="F11" s="651">
        <v>175</v>
      </c>
      <c r="G11" s="651">
        <v>205</v>
      </c>
      <c r="H11" s="651">
        <v>200</v>
      </c>
      <c r="I11" s="652">
        <v>218</v>
      </c>
      <c r="J11" s="651">
        <v>232</v>
      </c>
      <c r="K11" s="652">
        <v>209</v>
      </c>
      <c r="L11" s="651"/>
      <c r="M11" s="653"/>
      <c r="N11" s="576"/>
      <c r="O11" s="147">
        <f>SUM(C11:N11)</f>
        <v>1912</v>
      </c>
      <c r="P11" s="1"/>
      <c r="Q11" s="16"/>
      <c r="R11" s="16"/>
      <c r="U11"/>
      <c r="V11"/>
      <c r="W11"/>
      <c r="X11"/>
      <c r="Y11"/>
      <c r="Z11"/>
      <c r="AA11"/>
      <c r="AB11"/>
      <c r="AC11"/>
    </row>
    <row r="12" spans="1:29" ht="24.75" customHeight="1" x14ac:dyDescent="0.3">
      <c r="A12" s="372" t="s">
        <v>334</v>
      </c>
      <c r="B12" s="388">
        <v>1652</v>
      </c>
      <c r="C12" s="440">
        <v>102</v>
      </c>
      <c r="D12" s="189">
        <v>101</v>
      </c>
      <c r="E12" s="189">
        <v>165</v>
      </c>
      <c r="F12" s="189">
        <v>140</v>
      </c>
      <c r="G12" s="189">
        <v>153</v>
      </c>
      <c r="H12" s="189">
        <v>119</v>
      </c>
      <c r="I12" s="367">
        <v>133</v>
      </c>
      <c r="J12" s="189">
        <v>156</v>
      </c>
      <c r="K12" s="367">
        <v>139</v>
      </c>
      <c r="L12" s="189"/>
      <c r="M12" s="112"/>
      <c r="N12" s="393"/>
      <c r="O12" s="262">
        <f>SUM(C12:N12)</f>
        <v>1208</v>
      </c>
      <c r="P12" s="1"/>
      <c r="Q12" s="16"/>
      <c r="R12" s="16"/>
      <c r="U12"/>
      <c r="V12"/>
      <c r="W12"/>
      <c r="X12"/>
      <c r="Y12"/>
      <c r="Z12"/>
      <c r="AA12"/>
      <c r="AB12"/>
      <c r="AC12"/>
    </row>
    <row r="13" spans="1:29" ht="15" x14ac:dyDescent="0.25">
      <c r="A13" s="373" t="s">
        <v>52</v>
      </c>
      <c r="B13" s="166">
        <v>1028</v>
      </c>
      <c r="C13" s="654">
        <v>59</v>
      </c>
      <c r="D13" s="655">
        <v>42</v>
      </c>
      <c r="E13" s="655">
        <v>83</v>
      </c>
      <c r="F13" s="655">
        <v>42</v>
      </c>
      <c r="G13" s="655">
        <v>79</v>
      </c>
      <c r="H13" s="655">
        <v>64</v>
      </c>
      <c r="I13" s="1022">
        <v>60</v>
      </c>
      <c r="J13" s="655">
        <v>67</v>
      </c>
      <c r="K13" s="656">
        <v>56</v>
      </c>
      <c r="L13" s="657"/>
      <c r="M13" s="658"/>
      <c r="N13" s="659"/>
      <c r="O13" s="269">
        <f t="shared" ref="O13:O16" si="0">SUM(C13:N13)</f>
        <v>552</v>
      </c>
      <c r="P13" s="1"/>
      <c r="Q13" s="16"/>
      <c r="R13" s="16"/>
      <c r="U13" s="447"/>
      <c r="V13"/>
      <c r="W13"/>
      <c r="X13"/>
      <c r="Y13"/>
      <c r="Z13"/>
      <c r="AA13"/>
      <c r="AB13"/>
      <c r="AC13"/>
    </row>
    <row r="14" spans="1:29" ht="15" x14ac:dyDescent="0.25">
      <c r="A14" s="373" t="s">
        <v>53</v>
      </c>
      <c r="B14" s="166">
        <v>187</v>
      </c>
      <c r="C14" s="654">
        <v>20</v>
      </c>
      <c r="D14" s="655">
        <v>37</v>
      </c>
      <c r="E14" s="655">
        <v>55</v>
      </c>
      <c r="F14" s="655">
        <v>65</v>
      </c>
      <c r="G14" s="655">
        <v>44</v>
      </c>
      <c r="H14" s="655">
        <v>45</v>
      </c>
      <c r="I14" s="1022">
        <v>44</v>
      </c>
      <c r="J14" s="655">
        <v>58</v>
      </c>
      <c r="K14" s="656">
        <v>54</v>
      </c>
      <c r="L14" s="657"/>
      <c r="M14" s="658"/>
      <c r="N14" s="659"/>
      <c r="O14" s="269">
        <f t="shared" si="0"/>
        <v>422</v>
      </c>
      <c r="P14" s="1"/>
      <c r="Q14" s="16"/>
      <c r="R14" s="16"/>
      <c r="U14" s="447"/>
      <c r="V14"/>
      <c r="W14"/>
      <c r="X14"/>
      <c r="Y14"/>
      <c r="Z14"/>
      <c r="AA14"/>
      <c r="AB14"/>
      <c r="AC14"/>
    </row>
    <row r="15" spans="1:29" ht="15" x14ac:dyDescent="0.25">
      <c r="A15" s="373" t="s">
        <v>250</v>
      </c>
      <c r="B15" s="166">
        <v>406</v>
      </c>
      <c r="C15" s="654">
        <v>22</v>
      </c>
      <c r="D15" s="655">
        <v>20</v>
      </c>
      <c r="E15" s="655">
        <v>22</v>
      </c>
      <c r="F15" s="655">
        <v>30</v>
      </c>
      <c r="G15" s="655">
        <v>28</v>
      </c>
      <c r="H15" s="660">
        <v>7</v>
      </c>
      <c r="I15" s="655">
        <v>28</v>
      </c>
      <c r="J15" s="655">
        <v>27</v>
      </c>
      <c r="K15" s="656">
        <v>27</v>
      </c>
      <c r="L15" s="657"/>
      <c r="M15" s="658"/>
      <c r="N15" s="659"/>
      <c r="O15" s="269">
        <f t="shared" si="0"/>
        <v>211</v>
      </c>
      <c r="P15" s="16"/>
      <c r="Q15" s="16"/>
      <c r="R15" s="16"/>
      <c r="U15"/>
      <c r="V15"/>
      <c r="W15"/>
      <c r="X15"/>
      <c r="Y15"/>
      <c r="Z15"/>
      <c r="AA15"/>
      <c r="AB15"/>
      <c r="AC15"/>
    </row>
    <row r="16" spans="1:29" ht="15" x14ac:dyDescent="0.25">
      <c r="A16" s="372" t="s">
        <v>255</v>
      </c>
      <c r="B16" s="388">
        <v>844</v>
      </c>
      <c r="C16" s="661">
        <v>54</v>
      </c>
      <c r="D16" s="662">
        <v>60</v>
      </c>
      <c r="E16" s="662">
        <v>60</v>
      </c>
      <c r="F16" s="662">
        <v>53</v>
      </c>
      <c r="G16" s="662">
        <v>55</v>
      </c>
      <c r="H16" s="662">
        <v>52</v>
      </c>
      <c r="I16" s="663">
        <v>56</v>
      </c>
      <c r="J16" s="662">
        <v>69</v>
      </c>
      <c r="K16" s="663">
        <v>54</v>
      </c>
      <c r="L16" s="662"/>
      <c r="M16" s="664"/>
      <c r="N16" s="665"/>
      <c r="O16" s="263">
        <f t="shared" si="0"/>
        <v>513</v>
      </c>
      <c r="P16" s="16"/>
      <c r="Q16" s="16"/>
      <c r="R16" s="16"/>
      <c r="U16" s="447"/>
      <c r="V16"/>
      <c r="W16"/>
      <c r="X16"/>
      <c r="Y16"/>
      <c r="Z16"/>
      <c r="AA16"/>
      <c r="AB16"/>
      <c r="AC16"/>
    </row>
    <row r="17" spans="1:29" hidden="1" x14ac:dyDescent="0.3">
      <c r="A17" s="374" t="s">
        <v>108</v>
      </c>
      <c r="B17" s="375">
        <v>0</v>
      </c>
      <c r="C17" s="394"/>
      <c r="D17" s="395"/>
      <c r="E17" s="396"/>
      <c r="F17" s="396"/>
      <c r="G17" s="396"/>
      <c r="H17" s="396"/>
      <c r="I17" s="396"/>
      <c r="J17" s="396"/>
      <c r="K17" s="396"/>
      <c r="L17" s="396"/>
      <c r="M17" s="396"/>
      <c r="N17" s="397"/>
      <c r="O17" s="147"/>
      <c r="P17" s="16"/>
      <c r="Q17" s="16"/>
      <c r="R17" s="16"/>
      <c r="U17"/>
      <c r="V17"/>
      <c r="W17"/>
      <c r="X17"/>
      <c r="Y17"/>
      <c r="Z17"/>
      <c r="AA17"/>
      <c r="AB17"/>
      <c r="AC17"/>
    </row>
    <row r="18" spans="1:29" ht="12.75" customHeight="1" x14ac:dyDescent="0.3">
      <c r="A18" s="376" t="s">
        <v>117</v>
      </c>
      <c r="B18" s="377"/>
      <c r="C18" s="378"/>
      <c r="D18" s="378"/>
      <c r="E18" s="379"/>
      <c r="F18" s="379"/>
      <c r="G18" s="379"/>
      <c r="H18" s="379"/>
      <c r="I18" s="379"/>
      <c r="J18" s="379"/>
      <c r="K18" s="380"/>
      <c r="L18" s="380"/>
      <c r="M18" s="380"/>
      <c r="N18" s="380"/>
      <c r="O18" s="507"/>
      <c r="P18" s="16"/>
      <c r="Q18" s="16"/>
      <c r="R18" s="16"/>
      <c r="U18"/>
      <c r="V18"/>
      <c r="W18"/>
      <c r="X18"/>
      <c r="Y18"/>
      <c r="Z18"/>
      <c r="AA18"/>
      <c r="AB18"/>
      <c r="AC18"/>
    </row>
    <row r="19" spans="1:29" ht="24" x14ac:dyDescent="0.3">
      <c r="A19" s="371" t="s">
        <v>323</v>
      </c>
      <c r="B19" s="389">
        <v>2600</v>
      </c>
      <c r="C19" s="441">
        <v>254</v>
      </c>
      <c r="D19" s="441">
        <v>207</v>
      </c>
      <c r="E19" s="441">
        <v>182</v>
      </c>
      <c r="F19" s="441">
        <v>182</v>
      </c>
      <c r="G19" s="441">
        <v>125</v>
      </c>
      <c r="H19" s="441">
        <v>97</v>
      </c>
      <c r="I19" s="441">
        <v>175</v>
      </c>
      <c r="J19" s="441">
        <v>133</v>
      </c>
      <c r="K19" s="441">
        <v>149</v>
      </c>
      <c r="L19" s="441"/>
      <c r="M19" s="1014"/>
      <c r="N19" s="1013"/>
      <c r="O19" s="247">
        <f>SUM(C19:N19)</f>
        <v>1504</v>
      </c>
      <c r="P19" s="1"/>
      <c r="Q19" s="16"/>
      <c r="R19" s="16"/>
      <c r="U19"/>
      <c r="V19"/>
      <c r="W19"/>
      <c r="X19"/>
      <c r="Y19"/>
      <c r="Z19"/>
      <c r="AA19"/>
      <c r="AB19"/>
      <c r="AC19"/>
    </row>
    <row r="20" spans="1:29" ht="24" customHeight="1" x14ac:dyDescent="0.3">
      <c r="A20" s="374" t="s">
        <v>252</v>
      </c>
      <c r="B20" s="265">
        <v>0.56000000000000005</v>
      </c>
      <c r="C20" s="1120">
        <v>0.53280000000000005</v>
      </c>
      <c r="D20" s="1121"/>
      <c r="E20" s="1121"/>
      <c r="F20" s="1121"/>
      <c r="G20" s="1121"/>
      <c r="H20" s="1121"/>
      <c r="I20" s="1121"/>
      <c r="J20" s="1121"/>
      <c r="K20" s="1122"/>
      <c r="L20" s="662"/>
      <c r="M20" s="664"/>
      <c r="N20" s="1015"/>
      <c r="O20" s="202"/>
      <c r="P20" s="17"/>
      <c r="Q20" s="17"/>
      <c r="R20" s="17"/>
      <c r="U20"/>
      <c r="V20"/>
      <c r="W20"/>
      <c r="X20"/>
      <c r="Y20"/>
      <c r="Z20"/>
      <c r="AA20"/>
      <c r="AB20"/>
      <c r="AC20"/>
    </row>
    <row r="21" spans="1:29" ht="25.5" hidden="1" customHeight="1" x14ac:dyDescent="0.3">
      <c r="A21" s="1119" t="s">
        <v>251</v>
      </c>
      <c r="B21" s="1119"/>
      <c r="C21" s="1119"/>
      <c r="D21" s="1119"/>
      <c r="E21" s="1119"/>
      <c r="F21" s="1119"/>
      <c r="G21" s="1119"/>
      <c r="H21" s="1119"/>
      <c r="I21" s="1119"/>
      <c r="J21" s="1119"/>
      <c r="K21" s="1119"/>
      <c r="L21" s="1119"/>
      <c r="M21" s="1119"/>
      <c r="N21" s="1119"/>
      <c r="O21" s="1119"/>
      <c r="P21" s="17"/>
      <c r="Q21" s="17"/>
      <c r="R21" s="17"/>
      <c r="U21"/>
      <c r="V21"/>
      <c r="W21"/>
      <c r="X21"/>
      <c r="Y21"/>
      <c r="Z21"/>
      <c r="AA21"/>
      <c r="AB21"/>
      <c r="AC21"/>
    </row>
    <row r="22" spans="1:29" ht="33" customHeight="1" x14ac:dyDescent="0.3">
      <c r="A22" s="1117" t="s">
        <v>351</v>
      </c>
      <c r="B22" s="1117"/>
      <c r="C22" s="1117"/>
      <c r="D22" s="1117"/>
      <c r="E22" s="1117"/>
      <c r="F22" s="1117"/>
      <c r="G22" s="1117"/>
      <c r="H22" s="1117"/>
      <c r="I22" s="1117"/>
      <c r="J22" s="1117"/>
      <c r="K22" s="1117"/>
      <c r="L22" s="1117"/>
      <c r="M22" s="1117"/>
      <c r="N22" s="1117"/>
      <c r="O22" s="1117"/>
      <c r="P22" s="17"/>
      <c r="Q22" s="17"/>
      <c r="R22" s="17"/>
      <c r="U22"/>
      <c r="V22"/>
      <c r="W22"/>
      <c r="X22"/>
      <c r="Y22"/>
      <c r="Z22"/>
      <c r="AA22"/>
      <c r="AB22"/>
      <c r="AC22"/>
    </row>
    <row r="23" spans="1:29" ht="6.75" customHeight="1" x14ac:dyDescent="0.3">
      <c r="A23" s="1118"/>
      <c r="B23" s="1118"/>
      <c r="C23" s="1118"/>
      <c r="D23" s="1118"/>
      <c r="E23" s="1118"/>
      <c r="F23" s="1118"/>
      <c r="G23" s="1118"/>
      <c r="H23" s="1118"/>
      <c r="I23" s="1118"/>
      <c r="J23" s="1118"/>
      <c r="K23" s="1118"/>
      <c r="L23" s="1118"/>
      <c r="M23" s="1118"/>
      <c r="N23" s="1118"/>
      <c r="O23" s="1118"/>
      <c r="P23" s="17"/>
      <c r="Q23" s="17"/>
      <c r="R23" s="17"/>
      <c r="U23"/>
      <c r="V23"/>
      <c r="W23"/>
      <c r="X23"/>
      <c r="Y23"/>
      <c r="Z23"/>
      <c r="AA23"/>
      <c r="AB23"/>
      <c r="AC23"/>
    </row>
    <row r="24" spans="1:29" ht="11.25" customHeight="1" x14ac:dyDescent="0.3">
      <c r="A24" s="1113" t="s">
        <v>116</v>
      </c>
      <c r="B24" s="1113"/>
      <c r="C24" s="1113"/>
      <c r="D24" s="1113"/>
      <c r="E24" s="1113"/>
      <c r="F24" s="1113"/>
      <c r="G24" s="1113"/>
      <c r="H24" s="1113"/>
      <c r="I24" s="1113"/>
      <c r="J24" s="1113"/>
      <c r="K24" s="1113"/>
      <c r="L24" s="1113"/>
      <c r="M24" s="1113"/>
      <c r="N24" s="1113"/>
      <c r="O24" s="1113"/>
      <c r="P24" s="114"/>
      <c r="Q24" s="114"/>
      <c r="R24" s="114"/>
      <c r="U24"/>
      <c r="V24"/>
      <c r="W24"/>
      <c r="X24"/>
      <c r="Y24"/>
      <c r="Z24"/>
      <c r="AA24"/>
      <c r="AB24"/>
      <c r="AC24"/>
    </row>
    <row r="25" spans="1:29" ht="11.25" customHeight="1" x14ac:dyDescent="0.3">
      <c r="A25" s="1114"/>
      <c r="B25" s="1114"/>
      <c r="C25" s="1114"/>
      <c r="D25" s="1114"/>
      <c r="E25" s="1114"/>
      <c r="F25" s="1114"/>
      <c r="G25" s="1114"/>
      <c r="H25" s="1114"/>
      <c r="I25" s="1114"/>
      <c r="J25" s="1114"/>
      <c r="K25" s="1114"/>
      <c r="L25" s="1114"/>
      <c r="M25" s="1114"/>
      <c r="N25" s="1114"/>
      <c r="O25" s="1114"/>
      <c r="P25" s="114"/>
      <c r="Q25" s="114"/>
      <c r="R25" s="114"/>
      <c r="U25"/>
      <c r="V25"/>
      <c r="W25"/>
      <c r="X25"/>
      <c r="Y25"/>
      <c r="Z25"/>
      <c r="AA25"/>
      <c r="AB25"/>
      <c r="AC25"/>
    </row>
    <row r="26" spans="1:29" ht="3" customHeight="1" x14ac:dyDescent="0.3">
      <c r="A26" s="1"/>
      <c r="B26" s="1"/>
      <c r="C26" s="1"/>
      <c r="D26" s="1"/>
      <c r="E26" s="1"/>
      <c r="F26" s="1"/>
      <c r="G26" s="1"/>
      <c r="H26" s="1"/>
      <c r="I26" s="1"/>
      <c r="J26" s="1"/>
      <c r="K26" s="1"/>
      <c r="L26" s="1"/>
      <c r="M26" s="1"/>
      <c r="N26" s="1"/>
      <c r="O26" s="1"/>
      <c r="P26" s="17"/>
      <c r="Q26" s="17"/>
      <c r="R26" s="17"/>
      <c r="U26"/>
      <c r="V26"/>
      <c r="W26"/>
      <c r="X26"/>
      <c r="Y26"/>
      <c r="Z26"/>
      <c r="AA26"/>
      <c r="AB26"/>
      <c r="AC26"/>
    </row>
    <row r="27" spans="1:29" ht="12.75" customHeight="1" x14ac:dyDescent="0.3">
      <c r="A27" s="182" t="s">
        <v>0</v>
      </c>
      <c r="B27" s="242"/>
      <c r="C27" s="1109"/>
      <c r="D27" s="1110"/>
      <c r="E27" s="1111"/>
      <c r="F27" s="1109"/>
      <c r="G27" s="1110"/>
      <c r="H27" s="1111"/>
      <c r="I27" s="1109"/>
      <c r="J27" s="1110"/>
      <c r="K27" s="1111"/>
      <c r="L27" s="1109"/>
      <c r="M27" s="1110"/>
      <c r="N27" s="1112"/>
      <c r="O27" s="1103" t="str">
        <f>" i alt pr."&amp;" 
"&amp;Forside!Q1&amp;""</f>
        <v xml:space="preserve"> i alt pr. 
30.09.2019</v>
      </c>
      <c r="P27" s="17"/>
      <c r="Q27" s="17"/>
      <c r="R27" s="17"/>
      <c r="U27"/>
      <c r="V27"/>
      <c r="W27"/>
      <c r="X27"/>
      <c r="Y27"/>
      <c r="Z27"/>
      <c r="AA27"/>
      <c r="AB27"/>
      <c r="AC27"/>
    </row>
    <row r="28" spans="1:29" ht="12.75" customHeight="1" x14ac:dyDescent="0.3">
      <c r="A28" s="139" t="s">
        <v>1</v>
      </c>
      <c r="B28" s="243">
        <v>2014</v>
      </c>
      <c r="C28" s="1105">
        <v>2015</v>
      </c>
      <c r="D28" s="1106"/>
      <c r="E28" s="1107"/>
      <c r="F28" s="1105">
        <v>2016</v>
      </c>
      <c r="G28" s="1106"/>
      <c r="H28" s="1107"/>
      <c r="I28" s="1105">
        <v>2017</v>
      </c>
      <c r="J28" s="1106"/>
      <c r="K28" s="1107"/>
      <c r="L28" s="1105">
        <v>2018</v>
      </c>
      <c r="M28" s="1106"/>
      <c r="N28" s="1108"/>
      <c r="O28" s="1104"/>
      <c r="P28" s="16"/>
      <c r="Q28" s="16"/>
      <c r="R28" s="16"/>
      <c r="U28"/>
      <c r="V28"/>
      <c r="W28"/>
      <c r="X28"/>
      <c r="Y28"/>
      <c r="Z28"/>
      <c r="AA28"/>
      <c r="AB28"/>
      <c r="AC28"/>
    </row>
    <row r="29" spans="1:29" ht="12.75" customHeight="1" x14ac:dyDescent="0.3">
      <c r="A29" s="117" t="s">
        <v>51</v>
      </c>
      <c r="B29" s="117"/>
      <c r="C29" s="117"/>
      <c r="D29" s="117"/>
      <c r="E29" s="117"/>
      <c r="F29" s="117"/>
      <c r="G29" s="117"/>
      <c r="H29" s="117"/>
      <c r="I29" s="117"/>
      <c r="J29" s="117"/>
      <c r="K29" s="118"/>
      <c r="L29" s="118"/>
      <c r="M29" s="118"/>
      <c r="N29" s="118"/>
      <c r="O29" s="118"/>
      <c r="P29" s="16"/>
      <c r="Q29" s="16"/>
      <c r="R29" s="16"/>
      <c r="U29"/>
      <c r="V29"/>
      <c r="W29"/>
      <c r="X29"/>
      <c r="Y29"/>
      <c r="Z29"/>
      <c r="AA29"/>
      <c r="AB29"/>
      <c r="AC29"/>
    </row>
    <row r="30" spans="1:29" x14ac:dyDescent="0.3">
      <c r="A30" s="371" t="s">
        <v>320</v>
      </c>
      <c r="B30" s="53">
        <v>14792</v>
      </c>
      <c r="C30" s="1073">
        <v>21316</v>
      </c>
      <c r="D30" s="1074"/>
      <c r="E30" s="1075"/>
      <c r="F30" s="1073">
        <v>6266</v>
      </c>
      <c r="G30" s="1074"/>
      <c r="H30" s="1075"/>
      <c r="I30" s="1073">
        <v>3500</v>
      </c>
      <c r="J30" s="1074"/>
      <c r="K30" s="1075"/>
      <c r="L30" s="1073">
        <v>3559</v>
      </c>
      <c r="M30" s="1074"/>
      <c r="N30" s="1076"/>
      <c r="O30" s="147">
        <f t="shared" ref="O30:O36" si="1">O11</f>
        <v>1912</v>
      </c>
      <c r="P30" s="16"/>
      <c r="Q30" s="16"/>
      <c r="R30" s="16"/>
      <c r="U30"/>
      <c r="V30"/>
      <c r="W30"/>
      <c r="X30"/>
      <c r="Y30"/>
      <c r="Z30"/>
      <c r="AA30"/>
      <c r="AB30"/>
      <c r="AC30"/>
    </row>
    <row r="31" spans="1:29" ht="24.75" customHeight="1" x14ac:dyDescent="0.3">
      <c r="A31" s="101" t="s">
        <v>129</v>
      </c>
      <c r="B31" s="119">
        <v>6104</v>
      </c>
      <c r="C31" s="1085">
        <v>10849</v>
      </c>
      <c r="D31" s="1086"/>
      <c r="E31" s="1087"/>
      <c r="F31" s="1085">
        <v>7493</v>
      </c>
      <c r="G31" s="1086"/>
      <c r="H31" s="1087"/>
      <c r="I31" s="1085">
        <v>2750</v>
      </c>
      <c r="J31" s="1086"/>
      <c r="K31" s="1087"/>
      <c r="L31" s="1085">
        <v>1652</v>
      </c>
      <c r="M31" s="1086"/>
      <c r="N31" s="1102"/>
      <c r="O31" s="262">
        <f t="shared" si="1"/>
        <v>1208</v>
      </c>
      <c r="P31" s="16"/>
      <c r="Q31" s="16"/>
      <c r="R31" s="16"/>
      <c r="U31"/>
      <c r="V31"/>
      <c r="W31"/>
      <c r="X31"/>
      <c r="Y31"/>
      <c r="Z31"/>
      <c r="AA31"/>
      <c r="AB31"/>
      <c r="AC31"/>
    </row>
    <row r="32" spans="1:29" x14ac:dyDescent="0.3">
      <c r="A32" s="56" t="s">
        <v>52</v>
      </c>
      <c r="B32" s="57">
        <v>3913</v>
      </c>
      <c r="C32" s="1089">
        <v>7810</v>
      </c>
      <c r="D32" s="1090"/>
      <c r="E32" s="1098"/>
      <c r="F32" s="1089">
        <v>4478</v>
      </c>
      <c r="G32" s="1090"/>
      <c r="H32" s="1098"/>
      <c r="I32" s="1089">
        <v>1525</v>
      </c>
      <c r="J32" s="1090"/>
      <c r="K32" s="1098"/>
      <c r="L32" s="1089">
        <v>1028</v>
      </c>
      <c r="M32" s="1090"/>
      <c r="N32" s="1091"/>
      <c r="O32" s="269">
        <f t="shared" si="1"/>
        <v>552</v>
      </c>
      <c r="P32" s="16"/>
      <c r="Q32" s="16"/>
      <c r="R32" s="16"/>
      <c r="U32"/>
      <c r="V32"/>
      <c r="W32"/>
      <c r="X32"/>
      <c r="Y32"/>
      <c r="Z32"/>
      <c r="AA32"/>
      <c r="AB32"/>
      <c r="AC32"/>
    </row>
    <row r="33" spans="1:30" x14ac:dyDescent="0.3">
      <c r="A33" s="56" t="s">
        <v>53</v>
      </c>
      <c r="B33" s="57">
        <v>1774</v>
      </c>
      <c r="C33" s="1089">
        <v>1325</v>
      </c>
      <c r="D33" s="1090"/>
      <c r="E33" s="1098"/>
      <c r="F33" s="1089">
        <v>406</v>
      </c>
      <c r="G33" s="1090"/>
      <c r="H33" s="1098"/>
      <c r="I33" s="1089">
        <v>392</v>
      </c>
      <c r="J33" s="1090"/>
      <c r="K33" s="1098"/>
      <c r="L33" s="1089">
        <v>187</v>
      </c>
      <c r="M33" s="1090"/>
      <c r="N33" s="1091"/>
      <c r="O33" s="269">
        <f t="shared" si="1"/>
        <v>422</v>
      </c>
      <c r="P33" s="16"/>
      <c r="Q33" s="16"/>
      <c r="R33" s="16"/>
      <c r="U33"/>
      <c r="V33"/>
      <c r="W33"/>
      <c r="X33"/>
      <c r="Y33"/>
      <c r="Z33"/>
      <c r="AA33"/>
      <c r="AB33"/>
      <c r="AC33"/>
    </row>
    <row r="34" spans="1:30" x14ac:dyDescent="0.3">
      <c r="A34" s="56" t="s">
        <v>250</v>
      </c>
      <c r="B34" s="305"/>
      <c r="C34" s="1092">
        <v>1068</v>
      </c>
      <c r="D34" s="1093"/>
      <c r="E34" s="1094"/>
      <c r="F34" s="1095">
        <v>2475</v>
      </c>
      <c r="G34" s="1096"/>
      <c r="H34" s="1097"/>
      <c r="I34" s="1089">
        <v>789</v>
      </c>
      <c r="J34" s="1090"/>
      <c r="K34" s="1098"/>
      <c r="L34" s="1099">
        <v>406</v>
      </c>
      <c r="M34" s="1100"/>
      <c r="N34" s="1101"/>
      <c r="O34" s="269">
        <f t="shared" si="1"/>
        <v>211</v>
      </c>
      <c r="P34" s="16"/>
      <c r="Q34" s="16"/>
      <c r="R34" s="16"/>
      <c r="U34"/>
      <c r="V34"/>
      <c r="W34"/>
      <c r="X34"/>
      <c r="Y34"/>
      <c r="Z34"/>
      <c r="AA34"/>
      <c r="AB34"/>
      <c r="AC34"/>
    </row>
    <row r="35" spans="1:30" x14ac:dyDescent="0.3">
      <c r="A35" s="101" t="s">
        <v>255</v>
      </c>
      <c r="B35" s="119">
        <v>6048</v>
      </c>
      <c r="C35" s="1085">
        <v>10592</v>
      </c>
      <c r="D35" s="1086"/>
      <c r="E35" s="1087"/>
      <c r="F35" s="1085">
        <v>7172</v>
      </c>
      <c r="G35" s="1086"/>
      <c r="H35" s="1087"/>
      <c r="I35" s="1085">
        <v>2097</v>
      </c>
      <c r="J35" s="1086"/>
      <c r="K35" s="1087"/>
      <c r="L35" s="1085">
        <v>844</v>
      </c>
      <c r="M35" s="1086"/>
      <c r="N35" s="1102"/>
      <c r="O35" s="263">
        <f t="shared" si="1"/>
        <v>513</v>
      </c>
      <c r="P35" s="16"/>
      <c r="Q35" s="16"/>
      <c r="R35" s="16"/>
      <c r="U35"/>
      <c r="V35"/>
      <c r="W35"/>
      <c r="X35"/>
      <c r="Y35"/>
      <c r="Z35"/>
      <c r="AA35"/>
      <c r="AB35"/>
      <c r="AC35"/>
    </row>
    <row r="36" spans="1:30" ht="15" hidden="1" customHeight="1" x14ac:dyDescent="0.3">
      <c r="A36" s="58" t="s">
        <v>108</v>
      </c>
      <c r="B36" s="59"/>
      <c r="C36" s="1069"/>
      <c r="D36" s="1070"/>
      <c r="E36" s="1088"/>
      <c r="F36" s="1069"/>
      <c r="G36" s="1070"/>
      <c r="H36" s="1088"/>
      <c r="I36" s="1069"/>
      <c r="J36" s="1070"/>
      <c r="K36" s="1088"/>
      <c r="L36" s="1069"/>
      <c r="M36" s="1070"/>
      <c r="N36" s="1071"/>
      <c r="O36" s="147">
        <f t="shared" si="1"/>
        <v>0</v>
      </c>
      <c r="P36" s="16"/>
      <c r="Q36" s="16"/>
      <c r="R36" s="16"/>
      <c r="U36"/>
      <c r="V36"/>
      <c r="W36"/>
      <c r="X36"/>
      <c r="Y36"/>
      <c r="Z36"/>
      <c r="AA36"/>
      <c r="AB36"/>
      <c r="AC36"/>
    </row>
    <row r="37" spans="1:30" ht="12.75" customHeight="1" x14ac:dyDescent="0.3">
      <c r="A37" s="241" t="s">
        <v>117</v>
      </c>
      <c r="B37" s="122"/>
      <c r="C37" s="178"/>
      <c r="D37" s="178"/>
      <c r="E37" s="178"/>
      <c r="F37" s="178"/>
      <c r="G37" s="178"/>
      <c r="H37" s="178"/>
      <c r="I37" s="178"/>
      <c r="J37" s="178"/>
      <c r="K37" s="120"/>
      <c r="L37" s="120"/>
      <c r="M37" s="120"/>
      <c r="N37" s="179"/>
      <c r="O37" s="246"/>
      <c r="P37" s="16"/>
      <c r="Q37" s="16"/>
      <c r="R37" s="16"/>
      <c r="U37"/>
      <c r="V37"/>
      <c r="W37"/>
      <c r="X37"/>
      <c r="Y37"/>
      <c r="Z37"/>
      <c r="AA37"/>
      <c r="AB37"/>
      <c r="AC37"/>
    </row>
    <row r="38" spans="1:30" ht="24" x14ac:dyDescent="0.3">
      <c r="A38" s="371" t="s">
        <v>323</v>
      </c>
      <c r="B38" s="53">
        <v>10192</v>
      </c>
      <c r="C38" s="1073">
        <v>10472</v>
      </c>
      <c r="D38" s="1074"/>
      <c r="E38" s="1075"/>
      <c r="F38" s="1073">
        <v>12722</v>
      </c>
      <c r="G38" s="1074"/>
      <c r="H38" s="1075"/>
      <c r="I38" s="1073">
        <v>2411</v>
      </c>
      <c r="J38" s="1074"/>
      <c r="K38" s="1075"/>
      <c r="L38" s="1073">
        <v>2600</v>
      </c>
      <c r="M38" s="1074"/>
      <c r="N38" s="1076"/>
      <c r="O38" s="247">
        <f>O19</f>
        <v>1504</v>
      </c>
      <c r="P38" s="16"/>
      <c r="Q38" s="16"/>
      <c r="R38" s="16"/>
      <c r="U38"/>
      <c r="V38"/>
      <c r="W38"/>
      <c r="X38"/>
      <c r="Y38"/>
      <c r="Z38"/>
      <c r="AA38"/>
      <c r="AB38"/>
      <c r="AC38"/>
    </row>
    <row r="39" spans="1:30" ht="24" customHeight="1" x14ac:dyDescent="0.3">
      <c r="A39" s="374" t="s">
        <v>252</v>
      </c>
      <c r="B39" s="121">
        <v>0.74</v>
      </c>
      <c r="C39" s="1077">
        <v>0.85</v>
      </c>
      <c r="D39" s="1078"/>
      <c r="E39" s="1079"/>
      <c r="F39" s="1080">
        <v>0.72</v>
      </c>
      <c r="G39" s="1081"/>
      <c r="H39" s="1082"/>
      <c r="I39" s="1077">
        <v>0.36</v>
      </c>
      <c r="J39" s="1078"/>
      <c r="K39" s="1079"/>
      <c r="L39" s="1080">
        <v>0.56000000000000005</v>
      </c>
      <c r="M39" s="1081"/>
      <c r="N39" s="1083"/>
      <c r="O39" s="248">
        <f>C20</f>
        <v>0.53280000000000005</v>
      </c>
      <c r="P39" s="16"/>
      <c r="Q39" s="16"/>
      <c r="R39" s="16"/>
      <c r="U39"/>
      <c r="V39"/>
      <c r="W39"/>
      <c r="X39"/>
      <c r="Y39"/>
      <c r="Z39"/>
      <c r="AA39"/>
      <c r="AB39"/>
      <c r="AC39"/>
    </row>
    <row r="40" spans="1:30" ht="6.75" customHeight="1" x14ac:dyDescent="0.4">
      <c r="A40" s="37"/>
      <c r="B40" s="37"/>
      <c r="C40" s="37"/>
      <c r="D40" s="37"/>
      <c r="E40" s="37"/>
      <c r="F40" s="37"/>
      <c r="G40" s="37"/>
      <c r="H40" s="37"/>
      <c r="I40" s="37"/>
      <c r="K40" s="1"/>
      <c r="L40" s="1"/>
      <c r="M40" s="1"/>
      <c r="N40" s="1"/>
      <c r="O40" s="1"/>
      <c r="P40" s="17"/>
      <c r="Q40" s="17"/>
      <c r="R40" s="264"/>
      <c r="U40"/>
      <c r="V40"/>
      <c r="W40"/>
      <c r="X40"/>
      <c r="Y40"/>
      <c r="Z40"/>
      <c r="AA40"/>
      <c r="AB40"/>
      <c r="AC40"/>
    </row>
    <row r="41" spans="1:30" s="16" customFormat="1" x14ac:dyDescent="0.3">
      <c r="A41" s="327"/>
      <c r="B41" s="327"/>
      <c r="C41" s="327"/>
      <c r="D41" s="327"/>
      <c r="E41" s="327"/>
      <c r="F41" s="327"/>
      <c r="G41" s="327"/>
      <c r="H41" s="327"/>
      <c r="I41" s="327"/>
      <c r="J41"/>
      <c r="K41" s="327"/>
      <c r="L41" s="327"/>
      <c r="M41" s="327"/>
      <c r="N41" s="327"/>
      <c r="O41" s="327"/>
      <c r="S41"/>
      <c r="T41"/>
      <c r="U41"/>
      <c r="V41"/>
      <c r="W41"/>
      <c r="X41"/>
      <c r="Y41"/>
      <c r="Z41"/>
      <c r="AA41"/>
      <c r="AB41"/>
      <c r="AC41"/>
      <c r="AD41"/>
    </row>
    <row r="42" spans="1:30" s="16" customFormat="1" x14ac:dyDescent="0.3">
      <c r="A42" s="327"/>
      <c r="B42" s="327"/>
      <c r="C42" s="327"/>
      <c r="D42" s="327"/>
      <c r="E42" s="327"/>
      <c r="F42" s="327"/>
      <c r="G42" s="327"/>
      <c r="H42" s="327"/>
      <c r="I42" s="327"/>
      <c r="J42" s="327"/>
      <c r="K42" s="327"/>
      <c r="L42" s="327"/>
      <c r="M42" s="327"/>
      <c r="N42" s="327"/>
      <c r="O42" s="327"/>
      <c r="S42"/>
      <c r="T42"/>
      <c r="U42"/>
      <c r="V42"/>
      <c r="W42"/>
      <c r="X42"/>
      <c r="Y42"/>
      <c r="Z42"/>
      <c r="AA42"/>
      <c r="AB42"/>
      <c r="AC42"/>
      <c r="AD42"/>
    </row>
    <row r="43" spans="1:30" s="16" customFormat="1" x14ac:dyDescent="0.3">
      <c r="A43" s="327"/>
      <c r="B43" s="327"/>
      <c r="C43" s="327"/>
      <c r="D43" s="327"/>
      <c r="E43" s="327"/>
      <c r="F43" s="327"/>
      <c r="G43" s="327"/>
      <c r="H43" s="327"/>
      <c r="I43" s="327"/>
      <c r="J43" s="327"/>
      <c r="K43" s="327"/>
      <c r="L43" s="327"/>
      <c r="M43" s="327"/>
      <c r="N43" s="327"/>
      <c r="O43" s="327"/>
      <c r="S43"/>
      <c r="T43"/>
      <c r="U43"/>
      <c r="V43"/>
      <c r="W43"/>
      <c r="X43"/>
      <c r="Y43"/>
      <c r="Z43"/>
      <c r="AA43"/>
      <c r="AB43"/>
      <c r="AC43"/>
      <c r="AD43"/>
    </row>
    <row r="44" spans="1:30" s="16" customFormat="1" ht="6" customHeight="1" x14ac:dyDescent="0.3">
      <c r="A44" s="327"/>
      <c r="B44" s="327"/>
      <c r="C44" s="327"/>
      <c r="D44" s="327"/>
      <c r="E44" s="327"/>
      <c r="F44" s="327"/>
      <c r="G44" s="327"/>
      <c r="H44" s="327"/>
      <c r="I44" s="327"/>
      <c r="J44" s="327"/>
      <c r="K44" s="327"/>
      <c r="L44" s="327"/>
      <c r="M44" s="327"/>
      <c r="N44" s="327"/>
      <c r="O44" s="327"/>
      <c r="S44"/>
      <c r="T44"/>
      <c r="U44"/>
      <c r="V44"/>
      <c r="W44"/>
      <c r="X44"/>
      <c r="Y44"/>
      <c r="Z44"/>
      <c r="AA44"/>
      <c r="AB44"/>
      <c r="AC44"/>
      <c r="AD44"/>
    </row>
    <row r="45" spans="1:30" s="16" customFormat="1" x14ac:dyDescent="0.3">
      <c r="A45" s="1084"/>
      <c r="B45" s="1084"/>
      <c r="C45" s="1084"/>
      <c r="D45" s="1084"/>
      <c r="E45" s="1084"/>
      <c r="F45" s="1084"/>
      <c r="G45" s="1084"/>
      <c r="H45" s="1084"/>
      <c r="I45" s="1084"/>
      <c r="J45" s="1084"/>
      <c r="K45" s="1084"/>
      <c r="L45" s="1084"/>
      <c r="M45" s="1084"/>
      <c r="N45" s="1084"/>
      <c r="O45" s="1084"/>
      <c r="S45"/>
      <c r="T45"/>
      <c r="U45"/>
      <c r="V45"/>
      <c r="W45"/>
      <c r="X45"/>
      <c r="Y45"/>
      <c r="Z45"/>
      <c r="AA45"/>
      <c r="AB45"/>
      <c r="AC45"/>
      <c r="AD45"/>
    </row>
    <row r="46" spans="1:30" s="16" customFormat="1" x14ac:dyDescent="0.3">
      <c r="A46" s="1072"/>
      <c r="B46" s="1072"/>
      <c r="C46" s="1072"/>
      <c r="D46" s="1072"/>
      <c r="E46" s="1072"/>
      <c r="F46" s="1072"/>
      <c r="G46" s="1072"/>
      <c r="H46" s="1072"/>
      <c r="I46" s="1072"/>
      <c r="J46" s="1072"/>
      <c r="K46" s="1072"/>
      <c r="L46" s="1072"/>
      <c r="M46" s="1072"/>
      <c r="N46" s="1072"/>
      <c r="O46" s="1072"/>
      <c r="S46"/>
      <c r="T46"/>
      <c r="U46"/>
      <c r="V46"/>
      <c r="W46"/>
      <c r="X46"/>
      <c r="Y46"/>
      <c r="Z46"/>
      <c r="AA46"/>
      <c r="AB46"/>
      <c r="AC46"/>
      <c r="AD46"/>
    </row>
    <row r="47" spans="1:30" s="16" customFormat="1" x14ac:dyDescent="0.3">
      <c r="A47" s="1072"/>
      <c r="B47" s="1072"/>
      <c r="C47" s="1072"/>
      <c r="D47" s="1072"/>
      <c r="E47" s="1072"/>
      <c r="F47" s="1072"/>
      <c r="G47" s="1072"/>
      <c r="H47" s="1072"/>
      <c r="I47" s="1072"/>
      <c r="J47" s="1072"/>
      <c r="K47" s="1072"/>
      <c r="L47" s="1072"/>
      <c r="M47" s="1072"/>
      <c r="N47" s="1072"/>
      <c r="O47" s="1072"/>
      <c r="S47"/>
      <c r="T47"/>
      <c r="U47"/>
      <c r="V47"/>
      <c r="W47"/>
      <c r="X47"/>
      <c r="Y47"/>
      <c r="Z47"/>
      <c r="AA47"/>
      <c r="AB47"/>
      <c r="AC47"/>
      <c r="AD47"/>
    </row>
    <row r="48" spans="1:30" s="16" customFormat="1" x14ac:dyDescent="0.3">
      <c r="A48" s="1072"/>
      <c r="B48" s="1072"/>
      <c r="C48" s="1072"/>
      <c r="D48" s="1072"/>
      <c r="E48" s="1072"/>
      <c r="F48" s="1072"/>
      <c r="G48" s="1072"/>
      <c r="H48" s="1072"/>
      <c r="I48" s="1072"/>
      <c r="J48" s="1072"/>
      <c r="K48" s="1072"/>
      <c r="L48" s="1072"/>
      <c r="M48" s="1072"/>
      <c r="N48" s="1072"/>
      <c r="O48" s="1072"/>
      <c r="S48"/>
      <c r="T48"/>
      <c r="U48"/>
      <c r="V48"/>
      <c r="W48"/>
      <c r="X48"/>
      <c r="Y48"/>
      <c r="Z48"/>
      <c r="AA48"/>
      <c r="AB48"/>
      <c r="AC48"/>
      <c r="AD48"/>
    </row>
    <row r="49" spans="19:30" s="16" customFormat="1" x14ac:dyDescent="0.3">
      <c r="S49"/>
      <c r="T49"/>
      <c r="U49"/>
      <c r="V49"/>
      <c r="W49"/>
      <c r="X49"/>
      <c r="Y49"/>
      <c r="Z49"/>
      <c r="AA49"/>
      <c r="AB49"/>
      <c r="AC49"/>
      <c r="AD49"/>
    </row>
    <row r="50" spans="19:30" s="16" customFormat="1" x14ac:dyDescent="0.3">
      <c r="S50"/>
      <c r="T50"/>
      <c r="U50"/>
      <c r="V50"/>
      <c r="W50"/>
      <c r="X50"/>
      <c r="Y50"/>
      <c r="Z50"/>
      <c r="AA50"/>
      <c r="AB50"/>
      <c r="AC50"/>
      <c r="AD50"/>
    </row>
    <row r="51" spans="19:30" s="16" customFormat="1" x14ac:dyDescent="0.3">
      <c r="S51"/>
      <c r="T51"/>
      <c r="U51"/>
      <c r="V51"/>
      <c r="W51"/>
      <c r="X51"/>
      <c r="Y51"/>
      <c r="Z51"/>
      <c r="AA51"/>
      <c r="AB51"/>
      <c r="AC51"/>
      <c r="AD51"/>
    </row>
    <row r="52" spans="19:30" s="16" customFormat="1" x14ac:dyDescent="0.3"/>
    <row r="53" spans="19:30" s="16" customFormat="1" x14ac:dyDescent="0.3"/>
    <row r="54" spans="19:30" s="16" customFormat="1" x14ac:dyDescent="0.3"/>
    <row r="55" spans="19:30" s="16" customFormat="1" x14ac:dyDescent="0.3"/>
    <row r="56" spans="19:30" s="16" customFormat="1" x14ac:dyDescent="0.3"/>
    <row r="57" spans="19:30" s="16" customFormat="1" x14ac:dyDescent="0.3"/>
    <row r="58" spans="19:30" s="16" customFormat="1" x14ac:dyDescent="0.3"/>
    <row r="59" spans="19:30" s="16" customFormat="1" x14ac:dyDescent="0.3"/>
  </sheetData>
  <mergeCells count="54">
    <mergeCell ref="A24:O25"/>
    <mergeCell ref="B8:B9"/>
    <mergeCell ref="A22:O23"/>
    <mergeCell ref="A5:O6"/>
    <mergeCell ref="C8:N8"/>
    <mergeCell ref="A21:O21"/>
    <mergeCell ref="C20:K20"/>
    <mergeCell ref="O27:O28"/>
    <mergeCell ref="C28:E28"/>
    <mergeCell ref="F28:H28"/>
    <mergeCell ref="I28:K28"/>
    <mergeCell ref="L28:N28"/>
    <mergeCell ref="C27:E27"/>
    <mergeCell ref="F27:H27"/>
    <mergeCell ref="I27:K27"/>
    <mergeCell ref="L27:N27"/>
    <mergeCell ref="L35:N35"/>
    <mergeCell ref="C30:E30"/>
    <mergeCell ref="F30:H30"/>
    <mergeCell ref="I30:K30"/>
    <mergeCell ref="L30:N30"/>
    <mergeCell ref="C31:E31"/>
    <mergeCell ref="F31:H31"/>
    <mergeCell ref="I31:K31"/>
    <mergeCell ref="L31:N31"/>
    <mergeCell ref="C32:E32"/>
    <mergeCell ref="F32:H32"/>
    <mergeCell ref="I32:K32"/>
    <mergeCell ref="L32:N32"/>
    <mergeCell ref="C33:E33"/>
    <mergeCell ref="F33:H33"/>
    <mergeCell ref="I33:K33"/>
    <mergeCell ref="L33:N33"/>
    <mergeCell ref="C34:E34"/>
    <mergeCell ref="F34:H34"/>
    <mergeCell ref="I34:K34"/>
    <mergeCell ref="L34:N34"/>
    <mergeCell ref="C35:E35"/>
    <mergeCell ref="F35:H35"/>
    <mergeCell ref="C36:E36"/>
    <mergeCell ref="F36:H36"/>
    <mergeCell ref="I36:K36"/>
    <mergeCell ref="I35:K35"/>
    <mergeCell ref="L36:N36"/>
    <mergeCell ref="A46:O48"/>
    <mergeCell ref="C38:E38"/>
    <mergeCell ref="F38:H38"/>
    <mergeCell ref="I38:K38"/>
    <mergeCell ref="L38:N38"/>
    <mergeCell ref="C39:E39"/>
    <mergeCell ref="F39:H39"/>
    <mergeCell ref="I39:K39"/>
    <mergeCell ref="L39:N39"/>
    <mergeCell ref="A45:O45"/>
  </mergeCells>
  <pageMargins left="0.31496062992125984" right="0.15748031496062992" top="0.11811023622047245" bottom="0.43307086614173229" header="0.31496062992125984" footer="0"/>
  <pageSetup paperSize="9" orientation="landscape" r:id="rId1"/>
  <headerFooter>
    <oddFooter>&amp;LMånedstallene er foreløbige.&amp;RSide 4&amp;CTal på udlændingeområdet pr. 30.09.2019</oddFooter>
  </headerFooter>
  <ignoredErrors>
    <ignoredError sqref="O11:O19"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S63"/>
  <sheetViews>
    <sheetView showGridLines="0" view="pageLayout" topLeftCell="A3" zoomScale="85" zoomScaleNormal="100" zoomScalePageLayoutView="85" workbookViewId="0">
      <selection activeCell="O27" sqref="O27"/>
    </sheetView>
  </sheetViews>
  <sheetFormatPr defaultRowHeight="14.4" x14ac:dyDescent="0.3"/>
  <cols>
    <col min="1" max="1" width="21.109375" bestFit="1" customWidth="1"/>
    <col min="2" max="13" width="6" customWidth="1"/>
    <col min="14" max="14" width="11.6640625" customWidth="1"/>
    <col min="15" max="15" width="10.109375" customWidth="1"/>
    <col min="16" max="16" width="7.88671875" style="16" customWidth="1"/>
    <col min="17" max="17" width="9.109375" style="16" customWidth="1"/>
  </cols>
  <sheetData>
    <row r="1" spans="1:17" ht="15" customHeight="1" x14ac:dyDescent="0.3">
      <c r="A1" s="16"/>
      <c r="B1" s="16"/>
      <c r="C1" s="16"/>
      <c r="D1" s="16"/>
      <c r="E1" s="16"/>
      <c r="F1" s="16"/>
      <c r="G1" s="16"/>
      <c r="H1" s="16"/>
      <c r="I1" s="16"/>
      <c r="J1" s="16"/>
      <c r="K1" s="16"/>
      <c r="L1" s="16"/>
      <c r="M1" s="16"/>
      <c r="N1" s="16"/>
      <c r="O1" s="16"/>
    </row>
    <row r="2" spans="1:17" ht="9.75" customHeight="1" x14ac:dyDescent="0.3">
      <c r="A2" s="16"/>
      <c r="B2" s="16"/>
      <c r="C2" s="16"/>
      <c r="D2" s="16"/>
      <c r="E2" s="16"/>
      <c r="F2" s="16"/>
      <c r="G2" s="16"/>
      <c r="H2" s="16"/>
      <c r="I2" s="16"/>
      <c r="J2" s="16"/>
      <c r="K2" s="16"/>
      <c r="L2" s="16"/>
      <c r="M2" s="16"/>
      <c r="N2" s="16"/>
      <c r="O2" s="16"/>
    </row>
    <row r="3" spans="1:17" ht="3" customHeight="1" x14ac:dyDescent="0.3">
      <c r="A3" s="16"/>
      <c r="B3" s="16"/>
      <c r="C3" s="16"/>
      <c r="D3" s="16"/>
      <c r="E3" s="16"/>
      <c r="F3" s="16"/>
      <c r="G3" s="16"/>
      <c r="H3" s="16"/>
      <c r="I3" s="16"/>
      <c r="J3" s="16"/>
      <c r="K3" s="16"/>
      <c r="L3" s="16"/>
      <c r="M3" s="16"/>
      <c r="N3" s="16"/>
      <c r="O3" s="16"/>
    </row>
    <row r="4" spans="1:17" ht="4.5" customHeight="1" x14ac:dyDescent="0.3">
      <c r="A4" s="16"/>
      <c r="B4" s="16"/>
      <c r="C4" s="16"/>
      <c r="D4" s="16"/>
      <c r="E4" s="16"/>
      <c r="F4" s="16"/>
      <c r="G4" s="16"/>
      <c r="H4" s="16"/>
      <c r="I4" s="16"/>
      <c r="J4" s="16"/>
      <c r="K4" s="16"/>
      <c r="L4" s="16"/>
      <c r="M4" s="16"/>
      <c r="N4" s="16"/>
      <c r="O4" s="16"/>
    </row>
    <row r="5" spans="1:17" ht="11.25" customHeight="1" x14ac:dyDescent="0.3">
      <c r="A5" s="1113" t="s">
        <v>118</v>
      </c>
      <c r="B5" s="1113"/>
      <c r="C5" s="1113"/>
      <c r="D5" s="1113"/>
      <c r="E5" s="1113"/>
      <c r="F5" s="1113"/>
      <c r="G5" s="1113"/>
      <c r="H5" s="1113"/>
      <c r="I5" s="1113"/>
      <c r="J5" s="1113"/>
      <c r="K5" s="1113"/>
      <c r="L5" s="1113"/>
      <c r="M5" s="1113"/>
      <c r="N5" s="1113"/>
      <c r="O5" s="1113"/>
    </row>
    <row r="6" spans="1:17" ht="11.25" customHeight="1" x14ac:dyDescent="0.3">
      <c r="A6" s="1114"/>
      <c r="B6" s="1114"/>
      <c r="C6" s="1114"/>
      <c r="D6" s="1114"/>
      <c r="E6" s="1114"/>
      <c r="F6" s="1114"/>
      <c r="G6" s="1114"/>
      <c r="H6" s="1114"/>
      <c r="I6" s="1114"/>
      <c r="J6" s="1114"/>
      <c r="K6" s="1114"/>
      <c r="L6" s="1114"/>
      <c r="M6" s="1114"/>
      <c r="N6" s="1114"/>
      <c r="O6" s="1114"/>
    </row>
    <row r="7" spans="1:17" ht="3" customHeight="1" x14ac:dyDescent="0.3">
      <c r="A7" s="1"/>
      <c r="B7" s="1"/>
      <c r="C7" s="1"/>
      <c r="D7" s="1"/>
      <c r="E7" s="1"/>
      <c r="F7" s="1"/>
      <c r="G7" s="1"/>
      <c r="H7" s="1"/>
      <c r="I7" s="16"/>
      <c r="J7" s="16"/>
      <c r="K7" s="16"/>
      <c r="L7" s="16"/>
      <c r="M7" s="16"/>
      <c r="N7" s="16"/>
      <c r="O7" s="16"/>
    </row>
    <row r="8" spans="1:17" ht="13.5" customHeight="1" x14ac:dyDescent="0.3">
      <c r="A8" s="123" t="s">
        <v>8</v>
      </c>
      <c r="B8" s="1126" t="s">
        <v>72</v>
      </c>
      <c r="C8" s="1126" t="s">
        <v>63</v>
      </c>
      <c r="D8" s="1126" t="s">
        <v>64</v>
      </c>
      <c r="E8" s="1126" t="s">
        <v>65</v>
      </c>
      <c r="F8" s="1126" t="s">
        <v>57</v>
      </c>
      <c r="G8" s="1126" t="s">
        <v>66</v>
      </c>
      <c r="H8" s="1126" t="s">
        <v>67</v>
      </c>
      <c r="I8" s="1126" t="s">
        <v>68</v>
      </c>
      <c r="J8" s="1126" t="s">
        <v>69</v>
      </c>
      <c r="K8" s="1126" t="s">
        <v>70</v>
      </c>
      <c r="L8" s="1126" t="s">
        <v>71</v>
      </c>
      <c r="M8" s="1126" t="s">
        <v>61</v>
      </c>
      <c r="N8" s="145" t="s">
        <v>2</v>
      </c>
      <c r="O8" s="270" t="s">
        <v>2</v>
      </c>
      <c r="Q8"/>
    </row>
    <row r="9" spans="1:17" ht="11.25" customHeight="1" x14ac:dyDescent="0.3">
      <c r="A9" s="124" t="s">
        <v>11</v>
      </c>
      <c r="B9" s="1127"/>
      <c r="C9" s="1127"/>
      <c r="D9" s="1127"/>
      <c r="E9" s="1127"/>
      <c r="F9" s="1127"/>
      <c r="G9" s="1127"/>
      <c r="H9" s="1127"/>
      <c r="I9" s="1127"/>
      <c r="J9" s="1127"/>
      <c r="K9" s="1127"/>
      <c r="L9" s="1127"/>
      <c r="M9" s="1127"/>
      <c r="N9" s="183" t="str">
        <f>"pr."&amp;" "&amp;Forside!Q1&amp;""</f>
        <v>pr. 30.09.2019</v>
      </c>
      <c r="O9" s="271">
        <v>2018</v>
      </c>
      <c r="Q9"/>
    </row>
    <row r="10" spans="1:17" ht="12.75" customHeight="1" x14ac:dyDescent="0.25">
      <c r="A10" s="462" t="s">
        <v>131</v>
      </c>
      <c r="B10" s="666">
        <v>42</v>
      </c>
      <c r="C10" s="673">
        <v>23</v>
      </c>
      <c r="D10" s="673">
        <v>32</v>
      </c>
      <c r="E10" s="673">
        <v>50</v>
      </c>
      <c r="F10" s="674">
        <v>48</v>
      </c>
      <c r="G10" s="675">
        <v>26</v>
      </c>
      <c r="H10" s="666">
        <v>38</v>
      </c>
      <c r="I10" s="673">
        <v>29</v>
      </c>
      <c r="J10" s="673">
        <v>20</v>
      </c>
      <c r="K10" s="676"/>
      <c r="L10" s="677"/>
      <c r="M10" s="677"/>
      <c r="N10" s="689">
        <f>SUM(B10:M10)</f>
        <v>308</v>
      </c>
      <c r="O10" s="677">
        <v>680</v>
      </c>
      <c r="Q10"/>
    </row>
    <row r="11" spans="1:17" ht="12.75" customHeight="1" x14ac:dyDescent="0.25">
      <c r="A11" s="462" t="s">
        <v>54</v>
      </c>
      <c r="B11" s="667">
        <v>42</v>
      </c>
      <c r="C11" s="669">
        <v>38</v>
      </c>
      <c r="D11" s="669">
        <v>40</v>
      </c>
      <c r="E11" s="669">
        <v>34</v>
      </c>
      <c r="F11" s="882">
        <v>30</v>
      </c>
      <c r="G11" s="678">
        <v>35</v>
      </c>
      <c r="H11" s="667">
        <v>38</v>
      </c>
      <c r="I11" s="669">
        <v>55</v>
      </c>
      <c r="J11" s="669">
        <v>40</v>
      </c>
      <c r="K11" s="529"/>
      <c r="L11" s="883"/>
      <c r="M11" s="883"/>
      <c r="N11" s="690">
        <f>SUM(B11:M11)</f>
        <v>352</v>
      </c>
      <c r="O11" s="679">
        <v>604</v>
      </c>
      <c r="Q11"/>
    </row>
    <row r="12" spans="1:17" ht="12.75" customHeight="1" x14ac:dyDescent="0.25">
      <c r="A12" s="462" t="s">
        <v>127</v>
      </c>
      <c r="B12" s="667">
        <v>8</v>
      </c>
      <c r="C12" s="669">
        <v>16</v>
      </c>
      <c r="D12" s="669">
        <v>1</v>
      </c>
      <c r="E12" s="669">
        <v>2</v>
      </c>
      <c r="F12" s="680">
        <v>1</v>
      </c>
      <c r="G12" s="678">
        <v>5</v>
      </c>
      <c r="H12" s="667">
        <v>9</v>
      </c>
      <c r="I12" s="669">
        <v>2</v>
      </c>
      <c r="J12" s="669">
        <v>5</v>
      </c>
      <c r="K12" s="529"/>
      <c r="L12" s="681"/>
      <c r="M12" s="681"/>
      <c r="N12" s="690">
        <f>SUM(B12:M12)</f>
        <v>49</v>
      </c>
      <c r="O12" s="681">
        <v>402</v>
      </c>
      <c r="Q12"/>
    </row>
    <row r="13" spans="1:17" ht="12.75" customHeight="1" x14ac:dyDescent="0.25">
      <c r="A13" s="462" t="s">
        <v>25</v>
      </c>
      <c r="B13" s="667">
        <v>11</v>
      </c>
      <c r="C13" s="669">
        <v>12</v>
      </c>
      <c r="D13" s="669">
        <v>9</v>
      </c>
      <c r="E13" s="669">
        <v>12</v>
      </c>
      <c r="F13" s="680">
        <v>5</v>
      </c>
      <c r="G13" s="678">
        <v>12</v>
      </c>
      <c r="H13" s="667">
        <v>6</v>
      </c>
      <c r="I13" s="669">
        <v>15</v>
      </c>
      <c r="J13" s="669">
        <v>17</v>
      </c>
      <c r="K13" s="529"/>
      <c r="L13" s="681"/>
      <c r="M13" s="681"/>
      <c r="N13" s="690">
        <f t="shared" ref="N13:N29" si="0">SUM(B13:M13)</f>
        <v>99</v>
      </c>
      <c r="O13" s="681">
        <v>195</v>
      </c>
      <c r="Q13"/>
    </row>
    <row r="14" spans="1:17" ht="12.75" customHeight="1" x14ac:dyDescent="0.25">
      <c r="A14" s="462" t="s">
        <v>23</v>
      </c>
      <c r="B14" s="667">
        <v>9</v>
      </c>
      <c r="C14" s="669">
        <v>24</v>
      </c>
      <c r="D14" s="669">
        <v>12</v>
      </c>
      <c r="E14" s="669">
        <v>8</v>
      </c>
      <c r="F14" s="680">
        <v>7</v>
      </c>
      <c r="G14" s="678">
        <v>15</v>
      </c>
      <c r="H14" s="667">
        <v>6</v>
      </c>
      <c r="I14" s="669">
        <v>17</v>
      </c>
      <c r="J14" s="669">
        <v>16</v>
      </c>
      <c r="K14" s="529"/>
      <c r="L14" s="681"/>
      <c r="M14" s="681"/>
      <c r="N14" s="690">
        <f>SUM(B14:M14)</f>
        <v>114</v>
      </c>
      <c r="O14" s="681">
        <v>181</v>
      </c>
      <c r="Q14"/>
    </row>
    <row r="15" spans="1:17" ht="12.75" customHeight="1" x14ac:dyDescent="0.3">
      <c r="A15" s="462" t="s">
        <v>358</v>
      </c>
      <c r="B15" s="667">
        <v>16</v>
      </c>
      <c r="C15" s="669">
        <v>19</v>
      </c>
      <c r="D15" s="669">
        <v>29</v>
      </c>
      <c r="E15" s="669">
        <v>8</v>
      </c>
      <c r="F15" s="680">
        <v>9</v>
      </c>
      <c r="G15" s="678">
        <v>17</v>
      </c>
      <c r="H15" s="667">
        <v>21</v>
      </c>
      <c r="I15" s="669">
        <v>22</v>
      </c>
      <c r="J15" s="669">
        <v>15</v>
      </c>
      <c r="K15" s="529"/>
      <c r="L15" s="681"/>
      <c r="M15" s="681"/>
      <c r="N15" s="690">
        <f>SUM(B15:M15)</f>
        <v>156</v>
      </c>
      <c r="O15" s="681">
        <v>149</v>
      </c>
      <c r="Q15"/>
    </row>
    <row r="16" spans="1:17" ht="12.75" customHeight="1" x14ac:dyDescent="0.25">
      <c r="A16" s="462" t="s">
        <v>17</v>
      </c>
      <c r="B16" s="667">
        <v>12</v>
      </c>
      <c r="C16" s="669">
        <v>4</v>
      </c>
      <c r="D16" s="669">
        <v>13</v>
      </c>
      <c r="E16" s="669">
        <v>8</v>
      </c>
      <c r="F16" s="680">
        <v>27</v>
      </c>
      <c r="G16" s="678">
        <v>13</v>
      </c>
      <c r="H16" s="667">
        <v>12</v>
      </c>
      <c r="I16" s="669">
        <v>6</v>
      </c>
      <c r="J16" s="669">
        <v>2</v>
      </c>
      <c r="K16" s="529"/>
      <c r="L16" s="681"/>
      <c r="M16" s="681"/>
      <c r="N16" s="690">
        <f t="shared" si="0"/>
        <v>97</v>
      </c>
      <c r="O16" s="681">
        <v>119</v>
      </c>
      <c r="Q16"/>
    </row>
    <row r="17" spans="1:19" ht="12.75" customHeight="1" x14ac:dyDescent="0.25">
      <c r="A17" s="462" t="s">
        <v>26</v>
      </c>
      <c r="B17" s="667">
        <v>2</v>
      </c>
      <c r="C17" s="669">
        <v>2</v>
      </c>
      <c r="D17" s="669">
        <v>11</v>
      </c>
      <c r="E17" s="669">
        <v>4</v>
      </c>
      <c r="F17" s="882">
        <v>13</v>
      </c>
      <c r="G17" s="678">
        <v>5</v>
      </c>
      <c r="H17" s="667">
        <v>3</v>
      </c>
      <c r="I17" s="669">
        <v>9</v>
      </c>
      <c r="J17" s="669">
        <v>12</v>
      </c>
      <c r="K17" s="529"/>
      <c r="L17" s="883"/>
      <c r="M17" s="883"/>
      <c r="N17" s="814">
        <f t="shared" si="0"/>
        <v>61</v>
      </c>
      <c r="O17" s="679">
        <v>115</v>
      </c>
      <c r="Q17"/>
    </row>
    <row r="18" spans="1:19" ht="12.75" customHeight="1" x14ac:dyDescent="0.25">
      <c r="A18" s="462" t="s">
        <v>24</v>
      </c>
      <c r="B18" s="667">
        <v>17</v>
      </c>
      <c r="C18" s="669">
        <v>7</v>
      </c>
      <c r="D18" s="669">
        <v>15</v>
      </c>
      <c r="E18" s="669">
        <v>6</v>
      </c>
      <c r="F18" s="680">
        <v>4</v>
      </c>
      <c r="G18" s="678">
        <v>19</v>
      </c>
      <c r="H18" s="667">
        <v>9</v>
      </c>
      <c r="I18" s="669">
        <v>14</v>
      </c>
      <c r="J18" s="669">
        <v>7</v>
      </c>
      <c r="K18" s="529"/>
      <c r="L18" s="681"/>
      <c r="M18" s="681"/>
      <c r="N18" s="690">
        <f>SUM(B18:M18)</f>
        <v>98</v>
      </c>
      <c r="O18" s="681">
        <v>106</v>
      </c>
      <c r="Q18"/>
    </row>
    <row r="19" spans="1:19" ht="12.75" customHeight="1" x14ac:dyDescent="0.25">
      <c r="A19" s="545" t="s">
        <v>19</v>
      </c>
      <c r="B19" s="668">
        <v>4</v>
      </c>
      <c r="C19" s="682">
        <v>0</v>
      </c>
      <c r="D19" s="884">
        <v>5</v>
      </c>
      <c r="E19" s="884">
        <v>1</v>
      </c>
      <c r="F19" s="884">
        <v>7</v>
      </c>
      <c r="G19" s="884">
        <v>5</v>
      </c>
      <c r="H19" s="885">
        <v>11</v>
      </c>
      <c r="I19" s="884">
        <v>6</v>
      </c>
      <c r="J19" s="884">
        <v>7</v>
      </c>
      <c r="K19" s="884"/>
      <c r="L19" s="884"/>
      <c r="M19" s="884"/>
      <c r="N19" s="691">
        <f t="shared" ref="N19:N21" si="1">SUM(B19:M19)</f>
        <v>46</v>
      </c>
      <c r="O19" s="692">
        <v>89</v>
      </c>
      <c r="Q19"/>
    </row>
    <row r="20" spans="1:19" ht="12.75" customHeight="1" x14ac:dyDescent="0.25">
      <c r="A20" s="465" t="s">
        <v>256</v>
      </c>
      <c r="B20" s="669">
        <v>12</v>
      </c>
      <c r="C20" s="669">
        <v>11</v>
      </c>
      <c r="D20" s="669">
        <v>5</v>
      </c>
      <c r="E20" s="669">
        <v>1</v>
      </c>
      <c r="F20" s="882">
        <v>2</v>
      </c>
      <c r="G20" s="678">
        <v>7</v>
      </c>
      <c r="H20" s="669">
        <v>4</v>
      </c>
      <c r="I20" s="669">
        <v>1</v>
      </c>
      <c r="J20" s="669">
        <v>2</v>
      </c>
      <c r="K20" s="529"/>
      <c r="L20" s="883"/>
      <c r="M20" s="883"/>
      <c r="N20" s="690">
        <f t="shared" si="1"/>
        <v>45</v>
      </c>
      <c r="O20" s="679">
        <v>77</v>
      </c>
      <c r="Q20"/>
    </row>
    <row r="21" spans="1:19" ht="12.75" customHeight="1" x14ac:dyDescent="0.25">
      <c r="A21" s="465" t="s">
        <v>55</v>
      </c>
      <c r="B21" s="669">
        <v>4</v>
      </c>
      <c r="C21" s="669">
        <v>4</v>
      </c>
      <c r="D21" s="669">
        <v>7</v>
      </c>
      <c r="E21" s="669">
        <v>0</v>
      </c>
      <c r="F21" s="882">
        <v>0</v>
      </c>
      <c r="G21" s="678">
        <v>2</v>
      </c>
      <c r="H21" s="669">
        <v>6</v>
      </c>
      <c r="I21" s="669">
        <v>3</v>
      </c>
      <c r="J21" s="669">
        <v>6</v>
      </c>
      <c r="K21" s="529"/>
      <c r="L21" s="883"/>
      <c r="M21" s="883"/>
      <c r="N21" s="690">
        <f t="shared" si="1"/>
        <v>32</v>
      </c>
      <c r="O21" s="679">
        <v>73</v>
      </c>
      <c r="Q21"/>
    </row>
    <row r="22" spans="1:19" ht="12.75" customHeight="1" x14ac:dyDescent="0.25">
      <c r="A22" s="464" t="s">
        <v>27</v>
      </c>
      <c r="B22" s="669">
        <v>6</v>
      </c>
      <c r="C22" s="669">
        <v>2</v>
      </c>
      <c r="D22" s="669">
        <v>1</v>
      </c>
      <c r="E22" s="669">
        <v>2</v>
      </c>
      <c r="F22" s="882">
        <v>5</v>
      </c>
      <c r="G22" s="678">
        <v>1</v>
      </c>
      <c r="H22" s="669">
        <v>4</v>
      </c>
      <c r="I22" s="669">
        <v>2</v>
      </c>
      <c r="J22" s="669">
        <v>2</v>
      </c>
      <c r="K22" s="529"/>
      <c r="L22" s="883"/>
      <c r="M22" s="883"/>
      <c r="N22" s="690">
        <f t="shared" si="0"/>
        <v>25</v>
      </c>
      <c r="O22" s="679">
        <v>50</v>
      </c>
      <c r="Q22"/>
    </row>
    <row r="23" spans="1:19" ht="12.75" customHeight="1" x14ac:dyDescent="0.25">
      <c r="A23" s="465" t="s">
        <v>109</v>
      </c>
      <c r="B23" s="669">
        <v>4</v>
      </c>
      <c r="C23" s="669">
        <v>3</v>
      </c>
      <c r="D23" s="669">
        <v>0</v>
      </c>
      <c r="E23" s="669">
        <v>0</v>
      </c>
      <c r="F23" s="882">
        <v>4</v>
      </c>
      <c r="G23" s="678">
        <v>1</v>
      </c>
      <c r="H23" s="669">
        <v>5</v>
      </c>
      <c r="I23" s="669">
        <v>3</v>
      </c>
      <c r="J23" s="669">
        <v>2</v>
      </c>
      <c r="K23" s="529"/>
      <c r="L23" s="883"/>
      <c r="M23" s="883"/>
      <c r="N23" s="690">
        <f>SUM(B23:M23)</f>
        <v>22</v>
      </c>
      <c r="O23" s="679">
        <v>42</v>
      </c>
      <c r="Q23"/>
    </row>
    <row r="24" spans="1:19" ht="12.75" customHeight="1" x14ac:dyDescent="0.25">
      <c r="A24" s="546" t="s">
        <v>344</v>
      </c>
      <c r="B24" s="667">
        <v>0</v>
      </c>
      <c r="C24" s="669">
        <v>2</v>
      </c>
      <c r="D24" s="669">
        <v>1</v>
      </c>
      <c r="E24" s="669">
        <v>3</v>
      </c>
      <c r="F24" s="882">
        <v>1</v>
      </c>
      <c r="G24" s="678">
        <v>1</v>
      </c>
      <c r="H24" s="669">
        <v>0</v>
      </c>
      <c r="I24" s="669">
        <v>4</v>
      </c>
      <c r="J24" s="669">
        <v>2</v>
      </c>
      <c r="K24" s="529"/>
      <c r="L24" s="883"/>
      <c r="M24" s="890"/>
      <c r="N24" s="693">
        <f>SUM(B24:M24)</f>
        <v>14</v>
      </c>
      <c r="O24" s="679">
        <v>41</v>
      </c>
      <c r="Q24"/>
    </row>
    <row r="25" spans="1:19" ht="12.75" customHeight="1" x14ac:dyDescent="0.25">
      <c r="A25" s="465" t="s">
        <v>327</v>
      </c>
      <c r="B25" s="669">
        <v>1</v>
      </c>
      <c r="C25" s="669">
        <v>1</v>
      </c>
      <c r="D25" s="669">
        <v>1</v>
      </c>
      <c r="E25" s="669">
        <v>3</v>
      </c>
      <c r="F25" s="882">
        <v>3</v>
      </c>
      <c r="G25" s="678">
        <v>1</v>
      </c>
      <c r="H25" s="669">
        <v>2</v>
      </c>
      <c r="I25" s="669">
        <v>4</v>
      </c>
      <c r="J25" s="669">
        <v>4</v>
      </c>
      <c r="K25" s="529"/>
      <c r="L25" s="883"/>
      <c r="M25" s="890"/>
      <c r="N25" s="690">
        <f>SUM(B25:M25)</f>
        <v>20</v>
      </c>
      <c r="O25" s="694">
        <v>37</v>
      </c>
      <c r="Q25"/>
    </row>
    <row r="26" spans="1:19" ht="12.75" customHeight="1" x14ac:dyDescent="0.25">
      <c r="A26" s="547" t="s">
        <v>110</v>
      </c>
      <c r="B26" s="669">
        <v>1</v>
      </c>
      <c r="C26" s="670">
        <v>3</v>
      </c>
      <c r="D26" s="886">
        <v>0</v>
      </c>
      <c r="E26" s="886">
        <v>2</v>
      </c>
      <c r="F26" s="886">
        <v>0</v>
      </c>
      <c r="G26" s="887">
        <v>2</v>
      </c>
      <c r="H26" s="886">
        <v>2</v>
      </c>
      <c r="I26" s="886">
        <v>0</v>
      </c>
      <c r="J26" s="886">
        <v>2</v>
      </c>
      <c r="K26" s="886"/>
      <c r="L26" s="886"/>
      <c r="M26" s="887"/>
      <c r="N26" s="690">
        <f t="shared" ref="N26:N28" si="2">SUM(B26:M26)</f>
        <v>12</v>
      </c>
      <c r="O26" s="679">
        <v>28</v>
      </c>
      <c r="Q26"/>
    </row>
    <row r="27" spans="1:19" ht="12.75" customHeight="1" x14ac:dyDescent="0.25">
      <c r="A27" s="465" t="s">
        <v>18</v>
      </c>
      <c r="B27" s="669">
        <v>2</v>
      </c>
      <c r="C27" s="669">
        <v>7</v>
      </c>
      <c r="D27" s="669">
        <v>3</v>
      </c>
      <c r="E27" s="669">
        <v>2</v>
      </c>
      <c r="F27" s="680">
        <v>3</v>
      </c>
      <c r="G27" s="678">
        <v>3</v>
      </c>
      <c r="H27" s="669">
        <v>2</v>
      </c>
      <c r="I27" s="669">
        <v>2</v>
      </c>
      <c r="J27" s="669">
        <v>2</v>
      </c>
      <c r="K27" s="529"/>
      <c r="L27" s="681"/>
      <c r="M27" s="861"/>
      <c r="N27" s="690">
        <f t="shared" si="2"/>
        <v>26</v>
      </c>
      <c r="O27" s="679">
        <v>27</v>
      </c>
      <c r="Q27"/>
    </row>
    <row r="28" spans="1:19" ht="12.75" customHeight="1" x14ac:dyDescent="0.25">
      <c r="A28" s="547" t="s">
        <v>12</v>
      </c>
      <c r="B28" s="670">
        <v>1</v>
      </c>
      <c r="C28" s="670">
        <v>2</v>
      </c>
      <c r="D28" s="886">
        <v>1</v>
      </c>
      <c r="E28" s="886">
        <v>0</v>
      </c>
      <c r="F28" s="886">
        <v>3</v>
      </c>
      <c r="G28" s="887">
        <v>0</v>
      </c>
      <c r="H28" s="886">
        <v>1</v>
      </c>
      <c r="I28" s="886">
        <v>5</v>
      </c>
      <c r="J28" s="886">
        <v>7</v>
      </c>
      <c r="K28" s="886"/>
      <c r="L28" s="886"/>
      <c r="M28" s="887"/>
      <c r="N28" s="690">
        <f t="shared" si="2"/>
        <v>20</v>
      </c>
      <c r="O28" s="679">
        <v>27</v>
      </c>
      <c r="S28" t="s">
        <v>10</v>
      </c>
    </row>
    <row r="29" spans="1:19" ht="12.75" customHeight="1" x14ac:dyDescent="0.3">
      <c r="A29" s="548" t="s">
        <v>29</v>
      </c>
      <c r="B29" s="671">
        <v>45</v>
      </c>
      <c r="C29" s="671">
        <v>34</v>
      </c>
      <c r="D29" s="671">
        <v>34</v>
      </c>
      <c r="E29" s="671">
        <v>29</v>
      </c>
      <c r="F29" s="888">
        <v>33</v>
      </c>
      <c r="G29" s="685">
        <v>30</v>
      </c>
      <c r="H29" s="671">
        <v>39</v>
      </c>
      <c r="I29" s="671">
        <v>33</v>
      </c>
      <c r="J29" s="686">
        <v>39</v>
      </c>
      <c r="K29" s="686"/>
      <c r="L29" s="889"/>
      <c r="M29" s="891"/>
      <c r="N29" s="695">
        <f t="shared" si="0"/>
        <v>316</v>
      </c>
      <c r="O29" s="687">
        <v>517</v>
      </c>
      <c r="Q29"/>
    </row>
    <row r="30" spans="1:19" ht="13.5" customHeight="1" x14ac:dyDescent="0.25">
      <c r="A30" s="236" t="s">
        <v>2</v>
      </c>
      <c r="B30" s="672">
        <f t="shared" ref="B30" si="3">SUM(B10:B29)</f>
        <v>239</v>
      </c>
      <c r="C30" s="672">
        <f>SUM(C10:C29)</f>
        <v>214</v>
      </c>
      <c r="D30" s="672">
        <f t="shared" ref="D30:J30" si="4">SUM(D10:D29)</f>
        <v>220</v>
      </c>
      <c r="E30" s="672">
        <f t="shared" si="4"/>
        <v>175</v>
      </c>
      <c r="F30" s="672">
        <f t="shared" si="4"/>
        <v>205</v>
      </c>
      <c r="G30" s="688">
        <f t="shared" si="4"/>
        <v>200</v>
      </c>
      <c r="H30" s="672">
        <f t="shared" si="4"/>
        <v>218</v>
      </c>
      <c r="I30" s="672">
        <f t="shared" si="4"/>
        <v>232</v>
      </c>
      <c r="J30" s="672">
        <f t="shared" si="4"/>
        <v>209</v>
      </c>
      <c r="K30" s="672"/>
      <c r="L30" s="672"/>
      <c r="M30" s="672"/>
      <c r="N30" s="696">
        <f>SUM(B30:M30)</f>
        <v>1912</v>
      </c>
      <c r="O30" s="697">
        <f>SUM(O10:O29)</f>
        <v>3559</v>
      </c>
      <c r="Q30"/>
    </row>
    <row r="31" spans="1:19" ht="6" customHeight="1" x14ac:dyDescent="0.25">
      <c r="A31" s="38"/>
      <c r="B31" s="39"/>
      <c r="C31" s="39"/>
      <c r="D31" s="39"/>
      <c r="E31" s="39"/>
      <c r="F31" s="39"/>
      <c r="G31" s="39"/>
      <c r="H31" s="39"/>
      <c r="I31" s="39"/>
      <c r="J31" s="39"/>
      <c r="K31" s="39"/>
      <c r="L31" s="39"/>
      <c r="M31" s="39"/>
      <c r="N31" s="39"/>
      <c r="O31" s="40"/>
    </row>
    <row r="32" spans="1:19" ht="11.25" customHeight="1" x14ac:dyDescent="0.3">
      <c r="A32" s="1113" t="s">
        <v>277</v>
      </c>
      <c r="B32" s="1113"/>
      <c r="C32" s="1113"/>
      <c r="D32" s="1113"/>
      <c r="E32" s="1113"/>
      <c r="F32" s="1113"/>
      <c r="G32" s="1113"/>
      <c r="H32" s="1113"/>
      <c r="I32" s="1113"/>
      <c r="J32" s="1113"/>
      <c r="K32" s="1113"/>
      <c r="L32" s="1113"/>
      <c r="M32" s="1113"/>
      <c r="N32" s="1113"/>
      <c r="O32" s="1113"/>
    </row>
    <row r="33" spans="1:18" ht="11.25" customHeight="1" x14ac:dyDescent="0.3">
      <c r="A33" s="1114"/>
      <c r="B33" s="1114"/>
      <c r="C33" s="1114"/>
      <c r="D33" s="1114"/>
      <c r="E33" s="1114"/>
      <c r="F33" s="1114"/>
      <c r="G33" s="1114"/>
      <c r="H33" s="1114"/>
      <c r="I33" s="1114"/>
      <c r="J33" s="1114"/>
      <c r="K33" s="1114"/>
      <c r="L33" s="1114"/>
      <c r="M33" s="1114"/>
      <c r="N33" s="1114"/>
      <c r="O33" s="1114"/>
    </row>
    <row r="34" spans="1:18" ht="3" customHeight="1" x14ac:dyDescent="0.25">
      <c r="A34" s="1"/>
      <c r="B34" s="1"/>
      <c r="C34" s="1"/>
      <c r="D34" s="1"/>
      <c r="E34" s="1"/>
      <c r="F34" s="1"/>
      <c r="G34" s="1"/>
      <c r="H34" s="1"/>
      <c r="I34" s="1"/>
      <c r="J34" s="1"/>
      <c r="K34" s="1"/>
      <c r="L34" s="1"/>
      <c r="M34" s="1"/>
      <c r="N34" s="1"/>
      <c r="O34" s="1"/>
    </row>
    <row r="35" spans="1:18" ht="13.5" customHeight="1" x14ac:dyDescent="0.3">
      <c r="A35" s="123" t="s">
        <v>8</v>
      </c>
      <c r="B35" s="1126" t="s">
        <v>72</v>
      </c>
      <c r="C35" s="1126" t="s">
        <v>63</v>
      </c>
      <c r="D35" s="1126" t="s">
        <v>64</v>
      </c>
      <c r="E35" s="1126" t="s">
        <v>65</v>
      </c>
      <c r="F35" s="1126" t="s">
        <v>57</v>
      </c>
      <c r="G35" s="1126" t="s">
        <v>66</v>
      </c>
      <c r="H35" s="1126" t="s">
        <v>67</v>
      </c>
      <c r="I35" s="1126" t="s">
        <v>68</v>
      </c>
      <c r="J35" s="1126" t="s">
        <v>69</v>
      </c>
      <c r="K35" s="1126" t="s">
        <v>70</v>
      </c>
      <c r="L35" s="1126" t="s">
        <v>71</v>
      </c>
      <c r="M35" s="1126" t="s">
        <v>61</v>
      </c>
      <c r="N35" s="1128" t="s">
        <v>2</v>
      </c>
      <c r="O35" s="1129"/>
      <c r="R35" t="s">
        <v>10</v>
      </c>
    </row>
    <row r="36" spans="1:18" ht="12.75" customHeight="1" x14ac:dyDescent="0.3">
      <c r="A36" s="124" t="s">
        <v>9</v>
      </c>
      <c r="B36" s="1127"/>
      <c r="C36" s="1127"/>
      <c r="D36" s="1127"/>
      <c r="E36" s="1127"/>
      <c r="F36" s="1127"/>
      <c r="G36" s="1127"/>
      <c r="H36" s="1127"/>
      <c r="I36" s="1127"/>
      <c r="J36" s="1127"/>
      <c r="K36" s="1127"/>
      <c r="L36" s="1127"/>
      <c r="M36" s="1127"/>
      <c r="N36" s="1130"/>
      <c r="O36" s="1131"/>
    </row>
    <row r="37" spans="1:18" ht="13.5" customHeight="1" x14ac:dyDescent="0.3">
      <c r="A37" s="292">
        <v>2014</v>
      </c>
      <c r="B37" s="536">
        <v>567</v>
      </c>
      <c r="C37" s="537">
        <v>444</v>
      </c>
      <c r="D37" s="537">
        <v>507</v>
      </c>
      <c r="E37" s="537">
        <v>612</v>
      </c>
      <c r="F37" s="537">
        <v>723</v>
      </c>
      <c r="G37" s="538">
        <v>1009</v>
      </c>
      <c r="H37" s="537">
        <v>1733</v>
      </c>
      <c r="I37" s="537">
        <v>2302</v>
      </c>
      <c r="J37" s="537">
        <v>3147</v>
      </c>
      <c r="K37" s="537">
        <v>1857</v>
      </c>
      <c r="L37" s="537">
        <v>1116</v>
      </c>
      <c r="M37" s="538">
        <v>775</v>
      </c>
      <c r="N37" s="1124">
        <f t="shared" ref="N37:N40" si="5">SUM(B37:M37)</f>
        <v>14792</v>
      </c>
      <c r="O37" s="1125"/>
    </row>
    <row r="38" spans="1:18" ht="13.5" customHeight="1" x14ac:dyDescent="0.3">
      <c r="A38" s="100">
        <v>2015</v>
      </c>
      <c r="B38" s="536">
        <v>647</v>
      </c>
      <c r="C38" s="537">
        <v>476</v>
      </c>
      <c r="D38" s="537">
        <v>465</v>
      </c>
      <c r="E38" s="537">
        <v>564</v>
      </c>
      <c r="F38" s="537">
        <v>914</v>
      </c>
      <c r="G38" s="538">
        <v>1077</v>
      </c>
      <c r="H38" s="537">
        <v>1063</v>
      </c>
      <c r="I38" s="537">
        <v>1813</v>
      </c>
      <c r="J38" s="537">
        <v>2757</v>
      </c>
      <c r="K38" s="537">
        <v>3694</v>
      </c>
      <c r="L38" s="537">
        <v>5104</v>
      </c>
      <c r="M38" s="538">
        <v>2742</v>
      </c>
      <c r="N38" s="1124">
        <f t="shared" si="5"/>
        <v>21316</v>
      </c>
      <c r="O38" s="1125"/>
      <c r="R38" t="s">
        <v>10</v>
      </c>
    </row>
    <row r="39" spans="1:18" ht="13.5" customHeight="1" x14ac:dyDescent="0.25">
      <c r="A39" s="100">
        <v>2016</v>
      </c>
      <c r="B39" s="536">
        <v>1644</v>
      </c>
      <c r="C39" s="537">
        <v>921</v>
      </c>
      <c r="D39" s="537">
        <v>472</v>
      </c>
      <c r="E39" s="537">
        <v>401</v>
      </c>
      <c r="F39" s="537">
        <v>386</v>
      </c>
      <c r="G39" s="538">
        <v>468</v>
      </c>
      <c r="H39" s="537">
        <v>405</v>
      </c>
      <c r="I39" s="537">
        <v>315</v>
      </c>
      <c r="J39" s="537">
        <v>335</v>
      </c>
      <c r="K39" s="537">
        <v>350</v>
      </c>
      <c r="L39" s="537">
        <v>305</v>
      </c>
      <c r="M39" s="538">
        <v>264</v>
      </c>
      <c r="N39" s="1124">
        <f t="shared" si="5"/>
        <v>6266</v>
      </c>
      <c r="O39" s="1125"/>
    </row>
    <row r="40" spans="1:18" ht="13.5" customHeight="1" x14ac:dyDescent="0.25">
      <c r="A40" s="100">
        <v>2017</v>
      </c>
      <c r="B40" s="536">
        <v>251</v>
      </c>
      <c r="C40" s="537">
        <v>219</v>
      </c>
      <c r="D40" s="537">
        <v>272</v>
      </c>
      <c r="E40" s="537">
        <v>247</v>
      </c>
      <c r="F40" s="537">
        <v>317</v>
      </c>
      <c r="G40" s="538">
        <v>309</v>
      </c>
      <c r="H40" s="537">
        <v>346</v>
      </c>
      <c r="I40" s="537">
        <v>332</v>
      </c>
      <c r="J40" s="537">
        <v>331</v>
      </c>
      <c r="K40" s="537">
        <v>316</v>
      </c>
      <c r="L40" s="537">
        <v>315</v>
      </c>
      <c r="M40" s="538">
        <v>245</v>
      </c>
      <c r="N40" s="1124">
        <f t="shared" si="5"/>
        <v>3500</v>
      </c>
      <c r="O40" s="1125"/>
    </row>
    <row r="41" spans="1:18" ht="13.5" customHeight="1" x14ac:dyDescent="0.25">
      <c r="A41" s="566">
        <v>2018</v>
      </c>
      <c r="B41" s="567">
        <v>289</v>
      </c>
      <c r="C41" s="568">
        <v>272</v>
      </c>
      <c r="D41" s="568">
        <v>270</v>
      </c>
      <c r="E41" s="568">
        <v>242</v>
      </c>
      <c r="F41" s="568">
        <v>283</v>
      </c>
      <c r="G41" s="538">
        <v>251</v>
      </c>
      <c r="H41" s="568">
        <v>356</v>
      </c>
      <c r="I41" s="568">
        <v>380</v>
      </c>
      <c r="J41" s="568">
        <v>369</v>
      </c>
      <c r="K41" s="568">
        <v>349</v>
      </c>
      <c r="L41" s="568">
        <v>312</v>
      </c>
      <c r="M41" s="569">
        <v>186</v>
      </c>
      <c r="N41" s="1124">
        <f>SUM(B41:M41)</f>
        <v>3559</v>
      </c>
      <c r="O41" s="1125"/>
    </row>
    <row r="42" spans="1:18" ht="13.5" customHeight="1" x14ac:dyDescent="0.3">
      <c r="A42" s="330">
        <v>2019</v>
      </c>
      <c r="B42" s="672">
        <f>B30</f>
        <v>239</v>
      </c>
      <c r="C42" s="672">
        <f>C30</f>
        <v>214</v>
      </c>
      <c r="D42" s="672">
        <f t="shared" ref="D42:J42" si="6">D30</f>
        <v>220</v>
      </c>
      <c r="E42" s="672">
        <f t="shared" si="6"/>
        <v>175</v>
      </c>
      <c r="F42" s="672">
        <f t="shared" si="6"/>
        <v>205</v>
      </c>
      <c r="G42" s="688">
        <f t="shared" si="6"/>
        <v>200</v>
      </c>
      <c r="H42" s="672">
        <f t="shared" si="6"/>
        <v>218</v>
      </c>
      <c r="I42" s="672">
        <f t="shared" si="6"/>
        <v>232</v>
      </c>
      <c r="J42" s="672">
        <f t="shared" si="6"/>
        <v>209</v>
      </c>
      <c r="K42" s="672"/>
      <c r="L42" s="672"/>
      <c r="M42" s="688"/>
      <c r="N42" s="839"/>
      <c r="O42" s="829">
        <f>SUM(B42:M42)</f>
        <v>1912</v>
      </c>
    </row>
    <row r="43" spans="1:18" ht="4.5" customHeight="1" x14ac:dyDescent="0.3">
      <c r="A43" s="16"/>
      <c r="B43" s="17"/>
      <c r="C43" s="16"/>
      <c r="D43" s="16"/>
      <c r="E43" s="16"/>
      <c r="F43" s="16"/>
      <c r="G43" s="16"/>
      <c r="H43" s="16"/>
      <c r="I43" s="16"/>
      <c r="J43" s="16"/>
      <c r="K43" s="16"/>
      <c r="L43" s="16"/>
      <c r="M43" s="16"/>
      <c r="N43" s="16"/>
      <c r="O43" s="16"/>
    </row>
    <row r="44" spans="1:18" ht="26.25" customHeight="1" x14ac:dyDescent="0.3">
      <c r="A44" s="1123" t="s">
        <v>364</v>
      </c>
      <c r="B44" s="1123"/>
      <c r="C44" s="1123"/>
      <c r="D44" s="1123"/>
      <c r="E44" s="1123"/>
      <c r="F44" s="1123"/>
      <c r="G44" s="1123"/>
      <c r="H44" s="1123"/>
      <c r="I44" s="1123"/>
      <c r="J44" s="1123"/>
      <c r="K44" s="1123"/>
      <c r="L44" s="1123"/>
      <c r="M44" s="1123"/>
      <c r="N44" s="1123"/>
      <c r="O44" s="1123"/>
      <c r="P44" s="1051"/>
      <c r="Q44" s="1051"/>
    </row>
    <row r="45" spans="1:18" x14ac:dyDescent="0.3">
      <c r="A45" s="256"/>
      <c r="B45" s="16"/>
      <c r="C45" s="16"/>
      <c r="D45" s="16"/>
      <c r="E45" s="16"/>
      <c r="F45" s="16"/>
      <c r="G45" s="16"/>
      <c r="H45" s="16"/>
      <c r="I45" s="16"/>
      <c r="J45" s="16"/>
      <c r="K45" s="16"/>
      <c r="L45" s="16"/>
      <c r="M45" s="16"/>
      <c r="N45" s="16"/>
      <c r="O45" s="16"/>
    </row>
    <row r="46" spans="1:18" x14ac:dyDescent="0.3">
      <c r="A46" s="16"/>
      <c r="B46" s="16"/>
      <c r="C46" s="16"/>
      <c r="D46" s="16"/>
      <c r="E46" s="16"/>
      <c r="F46" s="16"/>
      <c r="G46" s="16"/>
      <c r="H46" s="16"/>
      <c r="I46" s="16"/>
      <c r="J46" s="16"/>
      <c r="K46" s="16"/>
      <c r="L46" s="16"/>
      <c r="M46" s="16"/>
      <c r="N46" s="16"/>
      <c r="O46" s="16"/>
    </row>
    <row r="47" spans="1:18" x14ac:dyDescent="0.3">
      <c r="B47" s="16"/>
      <c r="C47" s="16"/>
      <c r="D47" s="16"/>
      <c r="E47" s="16"/>
      <c r="F47" s="16"/>
      <c r="G47" s="16"/>
      <c r="H47" s="16"/>
      <c r="I47" s="16"/>
      <c r="J47" s="16"/>
      <c r="K47" s="16"/>
      <c r="L47" s="16"/>
      <c r="M47" s="16"/>
      <c r="N47" s="16"/>
      <c r="O47" s="16"/>
    </row>
    <row r="48" spans="1:18" x14ac:dyDescent="0.3">
      <c r="A48" s="16"/>
      <c r="B48" s="16"/>
      <c r="C48" s="16"/>
      <c r="D48" s="16"/>
      <c r="E48" s="16"/>
      <c r="F48" s="16"/>
      <c r="G48" s="16"/>
      <c r="H48" s="16"/>
      <c r="I48" s="16"/>
      <c r="J48" s="16"/>
      <c r="K48" s="16"/>
      <c r="L48" s="16"/>
      <c r="M48" s="16"/>
      <c r="N48" s="16"/>
      <c r="O48" s="16"/>
    </row>
    <row r="49" spans="1:15" x14ac:dyDescent="0.3">
      <c r="A49" s="16"/>
      <c r="B49" s="16"/>
      <c r="C49" s="16"/>
      <c r="D49" s="16"/>
      <c r="E49" s="16"/>
      <c r="F49" s="16"/>
      <c r="G49" s="16"/>
      <c r="H49" s="16"/>
      <c r="I49" s="16"/>
      <c r="J49" s="16"/>
      <c r="K49" s="16"/>
      <c r="L49" s="16"/>
      <c r="M49" s="16"/>
      <c r="N49" s="16"/>
      <c r="O49" s="16"/>
    </row>
    <row r="50" spans="1:15" x14ac:dyDescent="0.3">
      <c r="A50" s="16"/>
      <c r="B50" s="16"/>
      <c r="C50" s="16"/>
      <c r="D50" s="16"/>
      <c r="E50" s="16"/>
      <c r="F50" s="16"/>
      <c r="G50" s="16"/>
      <c r="H50" s="16"/>
      <c r="I50" s="16"/>
      <c r="J50" s="16"/>
      <c r="K50" s="16"/>
      <c r="L50" s="16"/>
      <c r="M50" s="16"/>
      <c r="N50" s="16"/>
      <c r="O50" s="16"/>
    </row>
    <row r="51" spans="1:15" x14ac:dyDescent="0.3">
      <c r="A51" s="16"/>
      <c r="B51" s="16"/>
      <c r="C51" s="16"/>
      <c r="D51" s="16"/>
      <c r="E51" s="16"/>
      <c r="F51" s="16"/>
      <c r="G51" s="16"/>
      <c r="H51" s="16"/>
      <c r="I51" s="16"/>
      <c r="J51" s="16"/>
      <c r="K51" s="16"/>
      <c r="L51" s="16"/>
      <c r="M51" s="16"/>
      <c r="N51" s="16"/>
      <c r="O51" s="16"/>
    </row>
    <row r="52" spans="1:15" x14ac:dyDescent="0.3">
      <c r="A52" s="16"/>
      <c r="B52" s="16"/>
      <c r="C52" s="16"/>
      <c r="D52" s="16"/>
      <c r="E52" s="16"/>
      <c r="F52" s="16"/>
      <c r="G52" s="16"/>
      <c r="H52" s="16"/>
      <c r="I52" s="16"/>
      <c r="J52" s="16"/>
      <c r="K52" s="16"/>
      <c r="L52" s="16"/>
      <c r="M52" s="16"/>
      <c r="N52" s="16"/>
      <c r="O52" s="16"/>
    </row>
    <row r="53" spans="1:15" x14ac:dyDescent="0.3">
      <c r="A53" s="16"/>
      <c r="B53" s="16"/>
      <c r="C53" s="16"/>
      <c r="D53" s="16"/>
      <c r="E53" s="16"/>
      <c r="F53" s="16"/>
      <c r="G53" s="16"/>
      <c r="H53" s="16"/>
      <c r="I53" s="16"/>
      <c r="J53" s="16"/>
      <c r="K53" s="16"/>
      <c r="L53" s="16"/>
      <c r="M53" s="16"/>
      <c r="N53" s="16"/>
      <c r="O53" s="16"/>
    </row>
    <row r="54" spans="1:15" x14ac:dyDescent="0.3">
      <c r="A54" s="16"/>
      <c r="B54" s="16"/>
      <c r="C54" s="16"/>
      <c r="D54" s="16"/>
      <c r="E54" s="16"/>
      <c r="F54" s="16"/>
      <c r="G54" s="16"/>
      <c r="H54" s="16"/>
      <c r="I54" s="16"/>
      <c r="J54" s="16"/>
      <c r="K54" s="16"/>
      <c r="L54" s="16"/>
      <c r="M54" s="16"/>
      <c r="N54" s="16"/>
      <c r="O54" s="16"/>
    </row>
    <row r="55" spans="1:15" x14ac:dyDescent="0.3">
      <c r="A55" s="16"/>
      <c r="B55" s="16"/>
      <c r="C55" s="16"/>
      <c r="D55" s="16"/>
      <c r="E55" s="16"/>
      <c r="F55" s="16"/>
      <c r="G55" s="16"/>
      <c r="H55" s="16"/>
      <c r="I55" s="16"/>
      <c r="J55" s="16"/>
      <c r="K55" s="16"/>
      <c r="L55" s="16"/>
      <c r="M55" s="16"/>
      <c r="N55" s="16"/>
      <c r="O55" s="16"/>
    </row>
    <row r="56" spans="1:15" x14ac:dyDescent="0.3">
      <c r="A56" s="16"/>
      <c r="B56" s="16"/>
      <c r="C56" s="16"/>
      <c r="D56" s="16"/>
      <c r="E56" s="16"/>
      <c r="F56" s="16"/>
      <c r="G56" s="16"/>
      <c r="H56" s="16"/>
      <c r="I56" s="16"/>
      <c r="J56" s="16"/>
      <c r="K56" s="16"/>
      <c r="L56" s="16"/>
      <c r="M56" s="16"/>
      <c r="N56" s="16"/>
      <c r="O56" s="16"/>
    </row>
    <row r="57" spans="1:15" x14ac:dyDescent="0.3">
      <c r="A57" s="16"/>
      <c r="B57" s="16"/>
      <c r="C57" s="16"/>
      <c r="D57" s="16"/>
      <c r="E57" s="16"/>
      <c r="F57" s="16"/>
      <c r="G57" s="16"/>
      <c r="H57" s="16"/>
      <c r="I57" s="16"/>
      <c r="J57" s="16"/>
      <c r="K57" s="16"/>
      <c r="L57" s="16"/>
      <c r="M57" s="16"/>
      <c r="N57" s="16"/>
      <c r="O57" s="16"/>
    </row>
    <row r="58" spans="1:15" x14ac:dyDescent="0.3">
      <c r="A58" s="16"/>
      <c r="B58" s="16"/>
      <c r="C58" s="16"/>
      <c r="D58" s="16"/>
      <c r="E58" s="16"/>
      <c r="F58" s="16"/>
      <c r="G58" s="16"/>
      <c r="H58" s="16"/>
      <c r="I58" s="16"/>
      <c r="J58" s="16"/>
      <c r="K58" s="16"/>
      <c r="L58" s="16"/>
      <c r="M58" s="16"/>
      <c r="N58" s="16"/>
      <c r="O58" s="16"/>
    </row>
    <row r="59" spans="1:15" x14ac:dyDescent="0.3">
      <c r="A59" s="16"/>
      <c r="B59" s="16"/>
      <c r="C59" s="16"/>
      <c r="D59" s="16"/>
      <c r="E59" s="16"/>
      <c r="F59" s="16"/>
      <c r="G59" s="16"/>
      <c r="H59" s="16"/>
      <c r="I59" s="16"/>
      <c r="J59" s="16"/>
      <c r="K59" s="16"/>
      <c r="L59" s="16"/>
      <c r="M59" s="16"/>
      <c r="N59" s="16"/>
      <c r="O59" s="16"/>
    </row>
    <row r="60" spans="1:15" x14ac:dyDescent="0.3">
      <c r="A60" s="16"/>
      <c r="B60" s="16"/>
      <c r="C60" s="16"/>
      <c r="D60" s="16"/>
      <c r="E60" s="16"/>
      <c r="F60" s="16"/>
      <c r="G60" s="16"/>
      <c r="H60" s="16"/>
      <c r="I60" s="16"/>
      <c r="J60" s="16"/>
      <c r="K60" s="16"/>
      <c r="L60" s="16"/>
      <c r="M60" s="16"/>
      <c r="N60" s="16"/>
      <c r="O60" s="16"/>
    </row>
    <row r="61" spans="1:15" x14ac:dyDescent="0.3">
      <c r="A61" s="16"/>
      <c r="B61" s="16"/>
      <c r="C61" s="16"/>
      <c r="D61" s="16"/>
      <c r="E61" s="16"/>
      <c r="F61" s="16"/>
      <c r="G61" s="16"/>
      <c r="H61" s="16"/>
      <c r="I61" s="16"/>
      <c r="J61" s="16"/>
      <c r="K61" s="16"/>
      <c r="L61" s="16"/>
      <c r="M61" s="16"/>
      <c r="N61" s="16"/>
      <c r="O61" s="16"/>
    </row>
    <row r="62" spans="1:15" x14ac:dyDescent="0.3">
      <c r="A62" s="16"/>
      <c r="B62" s="16"/>
      <c r="C62" s="16"/>
      <c r="D62" s="16"/>
      <c r="E62" s="16"/>
      <c r="F62" s="16"/>
      <c r="G62" s="16"/>
      <c r="H62" s="16"/>
      <c r="I62" s="16"/>
      <c r="J62" s="16"/>
      <c r="K62" s="16"/>
      <c r="L62" s="16"/>
      <c r="M62" s="16"/>
      <c r="N62" s="16"/>
      <c r="O62" s="16"/>
    </row>
    <row r="63" spans="1:15" x14ac:dyDescent="0.3">
      <c r="A63" s="16"/>
      <c r="B63" s="16"/>
      <c r="C63" s="16"/>
      <c r="D63" s="16"/>
      <c r="E63" s="16"/>
      <c r="F63" s="16"/>
      <c r="G63" s="16"/>
      <c r="H63" s="16"/>
      <c r="I63" s="16"/>
      <c r="J63" s="16"/>
      <c r="K63" s="16"/>
      <c r="L63" s="16"/>
      <c r="M63" s="16"/>
      <c r="N63" s="16"/>
      <c r="O63" s="16"/>
    </row>
  </sheetData>
  <sortState ref="R17:Y106">
    <sortCondition ref="R17:R106"/>
  </sortState>
  <mergeCells count="37">
    <mergeCell ref="N37:O37"/>
    <mergeCell ref="N38:O38"/>
    <mergeCell ref="N39:O39"/>
    <mergeCell ref="A5:G6"/>
    <mergeCell ref="H5:N6"/>
    <mergeCell ref="O5:O6"/>
    <mergeCell ref="B8:B9"/>
    <mergeCell ref="C8:C9"/>
    <mergeCell ref="D8:D9"/>
    <mergeCell ref="K8:K9"/>
    <mergeCell ref="L8:L9"/>
    <mergeCell ref="M8:M9"/>
    <mergeCell ref="E8:E9"/>
    <mergeCell ref="F8:F9"/>
    <mergeCell ref="G8:G9"/>
    <mergeCell ref="H8:H9"/>
    <mergeCell ref="K35:K36"/>
    <mergeCell ref="O32:O33"/>
    <mergeCell ref="L35:L36"/>
    <mergeCell ref="M35:M36"/>
    <mergeCell ref="N35:O36"/>
    <mergeCell ref="A44:O44"/>
    <mergeCell ref="N41:O41"/>
    <mergeCell ref="I8:I9"/>
    <mergeCell ref="J8:J9"/>
    <mergeCell ref="H32:N33"/>
    <mergeCell ref="C35:C36"/>
    <mergeCell ref="D35:D36"/>
    <mergeCell ref="E35:E36"/>
    <mergeCell ref="F35:F36"/>
    <mergeCell ref="A32:G33"/>
    <mergeCell ref="B35:B36"/>
    <mergeCell ref="G35:G36"/>
    <mergeCell ref="N40:O40"/>
    <mergeCell ref="H35:H36"/>
    <mergeCell ref="I35:I36"/>
    <mergeCell ref="J35:J36"/>
  </mergeCells>
  <printOptions horizontalCentered="1"/>
  <pageMargins left="0.59055118110236227" right="0.59055118110236227" top="0.59055118110236227" bottom="0.59055118110236227" header="0.31496062992125984" footer="0"/>
  <pageSetup paperSize="9" orientation="landscape" r:id="rId1"/>
  <headerFooter>
    <oddFooter>&amp;LMånedstallene er foreløbige.&amp;RSide 5&amp;CTal på udlændingeområdet pr. 30.09.2019</oddFooter>
  </headerFooter>
  <ignoredErrors>
    <ignoredError sqref="N41:O41 N37:N4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dimension ref="A1:AE68"/>
  <sheetViews>
    <sheetView showGridLines="0" view="pageLayout" topLeftCell="A17" zoomScale="89" zoomScaleNormal="100" zoomScalePageLayoutView="89" workbookViewId="0">
      <selection activeCell="A38" sqref="A38"/>
    </sheetView>
  </sheetViews>
  <sheetFormatPr defaultRowHeight="14.4" x14ac:dyDescent="0.3"/>
  <cols>
    <col min="1" max="1" width="30.33203125" customWidth="1"/>
    <col min="2" max="13" width="6.109375" customWidth="1"/>
    <col min="14" max="15" width="13.6640625" customWidth="1"/>
    <col min="16" max="31" width="9.109375" style="16"/>
  </cols>
  <sheetData>
    <row r="1" spans="1:29" x14ac:dyDescent="0.3">
      <c r="A1" s="16"/>
      <c r="B1" s="16"/>
      <c r="C1" s="16"/>
      <c r="D1" s="16"/>
      <c r="E1" s="16"/>
      <c r="F1" s="16"/>
      <c r="G1" s="16"/>
      <c r="H1" s="16"/>
      <c r="I1" s="16"/>
      <c r="J1" s="16"/>
      <c r="K1" s="16"/>
      <c r="L1" s="16"/>
      <c r="M1" s="16"/>
      <c r="N1" s="16"/>
      <c r="O1" s="16"/>
      <c r="P1" s="4"/>
      <c r="Q1" s="4"/>
      <c r="R1" s="4"/>
      <c r="S1" s="4"/>
      <c r="T1" s="4"/>
      <c r="U1" s="4"/>
      <c r="V1" s="4"/>
      <c r="W1" s="4"/>
    </row>
    <row r="2" spans="1:29" x14ac:dyDescent="0.3">
      <c r="A2" s="16"/>
      <c r="B2" s="16"/>
      <c r="C2" s="16"/>
      <c r="D2" s="16"/>
      <c r="E2" s="16"/>
      <c r="F2" s="16"/>
      <c r="G2" s="16"/>
      <c r="H2" s="16"/>
      <c r="I2" s="16"/>
      <c r="J2" s="16"/>
      <c r="K2" s="16"/>
      <c r="L2" s="16"/>
      <c r="M2" s="16"/>
      <c r="N2" s="16"/>
      <c r="O2" s="16"/>
      <c r="P2" s="4"/>
      <c r="Q2" s="4"/>
      <c r="R2" s="4"/>
      <c r="S2" s="4"/>
      <c r="T2" s="4"/>
      <c r="U2" s="4"/>
      <c r="V2" s="4"/>
      <c r="W2" s="4"/>
    </row>
    <row r="3" spans="1:29" x14ac:dyDescent="0.3">
      <c r="A3" s="16"/>
      <c r="B3" s="16"/>
      <c r="C3" s="16"/>
      <c r="D3" s="16"/>
      <c r="E3" s="16"/>
      <c r="F3" s="16"/>
      <c r="G3" s="16"/>
      <c r="H3" s="16"/>
      <c r="I3" s="16"/>
      <c r="J3" s="16"/>
      <c r="K3" s="16"/>
      <c r="L3" s="16"/>
      <c r="M3" s="16"/>
      <c r="N3" s="16"/>
      <c r="O3" s="16"/>
      <c r="P3" s="4"/>
      <c r="Q3" s="4"/>
      <c r="R3" s="4"/>
      <c r="S3" s="4"/>
      <c r="T3" s="4"/>
      <c r="U3" s="4"/>
      <c r="V3" s="4"/>
      <c r="W3" s="4"/>
    </row>
    <row r="4" spans="1:29" x14ac:dyDescent="0.3">
      <c r="A4" s="16"/>
      <c r="B4" s="16"/>
      <c r="C4" s="16"/>
      <c r="D4" s="16"/>
      <c r="E4" s="16"/>
      <c r="F4" s="16"/>
      <c r="G4" s="16"/>
      <c r="H4" s="16"/>
      <c r="I4" s="16"/>
      <c r="J4" s="16"/>
      <c r="K4" s="16"/>
      <c r="L4" s="16"/>
      <c r="M4" s="16"/>
      <c r="N4" s="16"/>
      <c r="O4" s="16"/>
      <c r="P4" s="4"/>
      <c r="Q4" s="4"/>
      <c r="R4" s="4"/>
      <c r="S4" s="4"/>
      <c r="T4" s="4"/>
      <c r="U4" s="4"/>
      <c r="V4" s="4"/>
      <c r="W4" s="4"/>
    </row>
    <row r="5" spans="1:29" ht="11.25" customHeight="1" x14ac:dyDescent="0.3">
      <c r="A5" s="1113" t="s">
        <v>321</v>
      </c>
      <c r="B5" s="1113"/>
      <c r="C5" s="1113"/>
      <c r="D5" s="1113"/>
      <c r="E5" s="1113"/>
      <c r="F5" s="1113"/>
      <c r="G5" s="1113"/>
      <c r="H5" s="1113"/>
      <c r="I5" s="1113"/>
      <c r="J5" s="1113"/>
      <c r="K5" s="1113"/>
      <c r="L5" s="1113"/>
      <c r="M5" s="1113"/>
      <c r="N5" s="1113"/>
      <c r="O5" s="1113"/>
      <c r="P5" s="4"/>
      <c r="Q5" s="4"/>
      <c r="R5" s="4"/>
      <c r="S5" s="4"/>
      <c r="T5" s="4"/>
      <c r="U5" s="4"/>
      <c r="V5" s="4"/>
      <c r="W5" s="4"/>
    </row>
    <row r="6" spans="1:29" ht="11.25" customHeight="1" x14ac:dyDescent="0.3">
      <c r="A6" s="1114"/>
      <c r="B6" s="1114"/>
      <c r="C6" s="1114"/>
      <c r="D6" s="1114"/>
      <c r="E6" s="1114"/>
      <c r="F6" s="1114"/>
      <c r="G6" s="1114"/>
      <c r="H6" s="1114"/>
      <c r="I6" s="1114"/>
      <c r="J6" s="1114"/>
      <c r="K6" s="1114"/>
      <c r="L6" s="1114"/>
      <c r="M6" s="1114"/>
      <c r="N6" s="1114"/>
      <c r="O6" s="1114"/>
      <c r="P6" s="4"/>
      <c r="Q6" s="4"/>
      <c r="R6" s="4"/>
      <c r="S6" s="4"/>
      <c r="T6" s="4"/>
      <c r="U6" s="4"/>
      <c r="V6" s="4"/>
      <c r="W6" s="4"/>
    </row>
    <row r="7" spans="1:29" ht="3" customHeight="1" x14ac:dyDescent="0.3">
      <c r="A7" s="1"/>
      <c r="B7" s="1"/>
      <c r="C7" s="1"/>
      <c r="D7" s="1"/>
      <c r="E7" s="1"/>
      <c r="F7" s="1"/>
      <c r="G7" s="1"/>
      <c r="H7" s="1"/>
      <c r="I7" s="16"/>
      <c r="J7" s="16"/>
      <c r="K7" s="16"/>
      <c r="L7" s="16"/>
      <c r="M7" s="16"/>
      <c r="N7" s="16"/>
      <c r="O7" s="16"/>
      <c r="P7" s="4"/>
      <c r="Q7" s="4"/>
      <c r="R7" s="4"/>
      <c r="S7" s="4"/>
      <c r="T7" s="4"/>
      <c r="U7" s="4"/>
      <c r="V7" s="4"/>
      <c r="W7" s="4"/>
    </row>
    <row r="8" spans="1:29" x14ac:dyDescent="0.3">
      <c r="A8" s="123" t="s">
        <v>8</v>
      </c>
      <c r="B8" s="1126" t="s">
        <v>72</v>
      </c>
      <c r="C8" s="1126" t="s">
        <v>119</v>
      </c>
      <c r="D8" s="1126" t="s">
        <v>64</v>
      </c>
      <c r="E8" s="1126" t="s">
        <v>65</v>
      </c>
      <c r="F8" s="1126" t="s">
        <v>57</v>
      </c>
      <c r="G8" s="1126" t="s">
        <v>66</v>
      </c>
      <c r="H8" s="1126" t="s">
        <v>67</v>
      </c>
      <c r="I8" s="1126" t="s">
        <v>68</v>
      </c>
      <c r="J8" s="1126" t="s">
        <v>69</v>
      </c>
      <c r="K8" s="1126" t="s">
        <v>70</v>
      </c>
      <c r="L8" s="1126" t="s">
        <v>71</v>
      </c>
      <c r="M8" s="1126" t="s">
        <v>61</v>
      </c>
      <c r="N8" s="148" t="s">
        <v>2</v>
      </c>
      <c r="O8" s="140" t="s">
        <v>2</v>
      </c>
      <c r="P8" s="4"/>
      <c r="Q8" s="4"/>
      <c r="R8" s="4"/>
      <c r="S8" s="4"/>
      <c r="T8" s="4"/>
      <c r="U8" s="4"/>
      <c r="V8" s="4"/>
      <c r="W8" s="4"/>
    </row>
    <row r="9" spans="1:29" x14ac:dyDescent="0.3">
      <c r="A9" s="124" t="s">
        <v>11</v>
      </c>
      <c r="B9" s="1127"/>
      <c r="C9" s="1127"/>
      <c r="D9" s="1127"/>
      <c r="E9" s="1127"/>
      <c r="F9" s="1127"/>
      <c r="G9" s="1127"/>
      <c r="H9" s="1127"/>
      <c r="I9" s="1127"/>
      <c r="J9" s="1127"/>
      <c r="K9" s="1127"/>
      <c r="L9" s="1127"/>
      <c r="M9" s="1127"/>
      <c r="N9" s="149" t="str">
        <f>"pr."&amp;" 
"&amp;Forside!Q1&amp;""</f>
        <v>pr. 
30.09.2019</v>
      </c>
      <c r="O9" s="141">
        <v>2018</v>
      </c>
      <c r="P9"/>
      <c r="Q9"/>
      <c r="R9"/>
      <c r="S9"/>
      <c r="T9"/>
      <c r="U9"/>
      <c r="V9"/>
      <c r="W9"/>
      <c r="X9"/>
      <c r="Y9"/>
      <c r="Z9"/>
      <c r="AA9"/>
      <c r="AB9"/>
      <c r="AC9"/>
    </row>
    <row r="10" spans="1:29" ht="13.5" customHeight="1" x14ac:dyDescent="0.25">
      <c r="A10" s="465" t="s">
        <v>23</v>
      </c>
      <c r="B10" s="666">
        <v>4</v>
      </c>
      <c r="C10" s="673">
        <v>16</v>
      </c>
      <c r="D10" s="673">
        <v>7</v>
      </c>
      <c r="E10" s="673">
        <v>6</v>
      </c>
      <c r="F10" s="673">
        <v>2</v>
      </c>
      <c r="G10" s="673">
        <v>6</v>
      </c>
      <c r="H10" s="666">
        <v>3</v>
      </c>
      <c r="I10" s="673">
        <v>8</v>
      </c>
      <c r="J10" s="673">
        <v>9</v>
      </c>
      <c r="K10" s="673"/>
      <c r="L10" s="875"/>
      <c r="M10" s="876"/>
      <c r="N10" s="834">
        <f>SUM(B10:M10)</f>
        <v>61</v>
      </c>
      <c r="O10" s="381">
        <v>73</v>
      </c>
      <c r="P10"/>
      <c r="Q10"/>
      <c r="R10"/>
      <c r="S10"/>
      <c r="T10"/>
      <c r="U10"/>
      <c r="V10"/>
      <c r="W10"/>
      <c r="X10"/>
      <c r="Y10"/>
      <c r="Z10"/>
      <c r="AA10"/>
      <c r="AB10"/>
      <c r="AC10"/>
    </row>
    <row r="11" spans="1:29" ht="13.5" customHeight="1" x14ac:dyDescent="0.25">
      <c r="A11" s="465" t="s">
        <v>55</v>
      </c>
      <c r="B11" s="667">
        <v>3</v>
      </c>
      <c r="C11" s="669">
        <v>1</v>
      </c>
      <c r="D11" s="669">
        <v>2</v>
      </c>
      <c r="E11" s="669">
        <v>0</v>
      </c>
      <c r="F11" s="669">
        <v>0</v>
      </c>
      <c r="G11" s="678">
        <v>0</v>
      </c>
      <c r="H11" s="667">
        <v>3</v>
      </c>
      <c r="I11" s="669">
        <v>0</v>
      </c>
      <c r="J11" s="669">
        <v>4</v>
      </c>
      <c r="K11" s="669"/>
      <c r="L11" s="680"/>
      <c r="M11" s="877"/>
      <c r="N11" s="835">
        <f>SUM(B11:M11)</f>
        <v>13</v>
      </c>
      <c r="O11" s="382">
        <v>28</v>
      </c>
      <c r="P11"/>
      <c r="Q11"/>
      <c r="R11"/>
      <c r="S11"/>
      <c r="T11"/>
      <c r="U11"/>
      <c r="V11"/>
      <c r="W11"/>
      <c r="X11"/>
      <c r="Y11"/>
      <c r="Z11"/>
      <c r="AA11"/>
      <c r="AB11"/>
      <c r="AC11"/>
    </row>
    <row r="12" spans="1:29" ht="13.5" customHeight="1" x14ac:dyDescent="0.25">
      <c r="A12" s="465" t="s">
        <v>26</v>
      </c>
      <c r="B12" s="667">
        <v>1</v>
      </c>
      <c r="C12" s="669">
        <v>1</v>
      </c>
      <c r="D12" s="669">
        <v>2</v>
      </c>
      <c r="E12" s="669">
        <v>1</v>
      </c>
      <c r="F12" s="669">
        <v>4</v>
      </c>
      <c r="G12" s="669">
        <v>2</v>
      </c>
      <c r="H12" s="667">
        <v>2</v>
      </c>
      <c r="I12" s="669">
        <v>3</v>
      </c>
      <c r="J12" s="669">
        <v>6</v>
      </c>
      <c r="K12" s="669"/>
      <c r="L12" s="680"/>
      <c r="M12" s="877"/>
      <c r="N12" s="835">
        <f>SUM(B12:M12)</f>
        <v>22</v>
      </c>
      <c r="O12" s="382">
        <v>22</v>
      </c>
      <c r="P12"/>
      <c r="Q12"/>
      <c r="R12"/>
      <c r="S12"/>
      <c r="T12"/>
      <c r="U12"/>
      <c r="V12"/>
      <c r="W12"/>
      <c r="X12"/>
      <c r="Y12"/>
      <c r="Z12"/>
      <c r="AA12"/>
      <c r="AB12"/>
      <c r="AC12"/>
    </row>
    <row r="13" spans="1:29" ht="13.5" customHeight="1" x14ac:dyDescent="0.25">
      <c r="A13" s="465" t="s">
        <v>131</v>
      </c>
      <c r="B13" s="667">
        <v>1</v>
      </c>
      <c r="C13" s="669">
        <v>0</v>
      </c>
      <c r="D13" s="669">
        <v>0</v>
      </c>
      <c r="E13" s="669">
        <v>1</v>
      </c>
      <c r="F13" s="669">
        <v>1</v>
      </c>
      <c r="G13" s="669">
        <v>0</v>
      </c>
      <c r="H13" s="667">
        <v>0</v>
      </c>
      <c r="I13" s="669">
        <v>1</v>
      </c>
      <c r="J13" s="669">
        <v>0</v>
      </c>
      <c r="K13" s="669"/>
      <c r="L13" s="698"/>
      <c r="M13" s="699"/>
      <c r="N13" s="835">
        <f t="shared" ref="N13:N14" si="0">SUM(B13:M13)</f>
        <v>4</v>
      </c>
      <c r="O13" s="700">
        <v>19</v>
      </c>
      <c r="P13"/>
      <c r="Q13"/>
      <c r="R13"/>
      <c r="S13"/>
      <c r="T13"/>
      <c r="U13"/>
      <c r="V13"/>
      <c r="W13"/>
      <c r="X13"/>
      <c r="Y13"/>
      <c r="Z13"/>
      <c r="AA13"/>
      <c r="AB13"/>
      <c r="AC13"/>
    </row>
    <row r="14" spans="1:29" ht="13.5" customHeight="1" x14ac:dyDescent="0.25">
      <c r="A14" s="465" t="s">
        <v>54</v>
      </c>
      <c r="B14" s="669">
        <v>3</v>
      </c>
      <c r="C14" s="874">
        <v>0</v>
      </c>
      <c r="D14" s="669">
        <v>0</v>
      </c>
      <c r="E14" s="669">
        <v>2</v>
      </c>
      <c r="F14" s="669">
        <v>0</v>
      </c>
      <c r="G14" s="678">
        <v>5</v>
      </c>
      <c r="H14" s="667">
        <v>1</v>
      </c>
      <c r="I14" s="669">
        <v>4</v>
      </c>
      <c r="J14" s="669">
        <v>6</v>
      </c>
      <c r="K14" s="669"/>
      <c r="L14" s="698"/>
      <c r="M14" s="699"/>
      <c r="N14" s="835">
        <f t="shared" si="0"/>
        <v>21</v>
      </c>
      <c r="O14" s="700">
        <v>17</v>
      </c>
      <c r="P14"/>
      <c r="Q14"/>
      <c r="R14"/>
      <c r="S14"/>
      <c r="T14"/>
      <c r="U14"/>
      <c r="V14"/>
      <c r="W14"/>
      <c r="X14"/>
      <c r="Y14"/>
      <c r="Z14"/>
      <c r="AA14"/>
      <c r="AB14"/>
      <c r="AC14"/>
    </row>
    <row r="15" spans="1:29" ht="13.5" customHeight="1" x14ac:dyDescent="0.25">
      <c r="A15" s="547" t="s">
        <v>24</v>
      </c>
      <c r="B15" s="670">
        <v>2</v>
      </c>
      <c r="C15" s="670">
        <v>2</v>
      </c>
      <c r="D15" s="670">
        <v>2</v>
      </c>
      <c r="E15" s="670">
        <v>0</v>
      </c>
      <c r="F15" s="670">
        <v>0</v>
      </c>
      <c r="G15" s="671">
        <v>0</v>
      </c>
      <c r="H15" s="667">
        <v>1</v>
      </c>
      <c r="I15" s="670">
        <v>0</v>
      </c>
      <c r="J15" s="670">
        <v>2</v>
      </c>
      <c r="K15" s="670"/>
      <c r="L15" s="670"/>
      <c r="M15" s="878"/>
      <c r="N15" s="836">
        <f>SUM(B15:M15)</f>
        <v>9</v>
      </c>
      <c r="O15" s="383">
        <v>12</v>
      </c>
      <c r="P15"/>
      <c r="Q15"/>
      <c r="R15"/>
      <c r="S15"/>
      <c r="T15"/>
      <c r="U15"/>
      <c r="V15"/>
      <c r="W15"/>
      <c r="X15"/>
      <c r="Y15"/>
      <c r="Z15"/>
      <c r="AA15"/>
      <c r="AB15"/>
      <c r="AC15"/>
    </row>
    <row r="16" spans="1:29" ht="13.5" customHeight="1" x14ac:dyDescent="0.25">
      <c r="A16" s="463" t="s">
        <v>109</v>
      </c>
      <c r="B16" s="701">
        <v>0</v>
      </c>
      <c r="C16" s="702">
        <v>0</v>
      </c>
      <c r="D16" s="702">
        <v>0</v>
      </c>
      <c r="E16" s="702">
        <v>0</v>
      </c>
      <c r="F16" s="702">
        <v>0</v>
      </c>
      <c r="G16" s="703">
        <v>0</v>
      </c>
      <c r="H16" s="702">
        <v>1</v>
      </c>
      <c r="I16" s="702">
        <v>0</v>
      </c>
      <c r="J16" s="702">
        <v>0</v>
      </c>
      <c r="K16" s="702"/>
      <c r="L16" s="702"/>
      <c r="M16" s="670"/>
      <c r="N16" s="835">
        <f>SUM(B16:M16)</f>
        <v>1</v>
      </c>
      <c r="O16" s="382">
        <v>12</v>
      </c>
      <c r="P16"/>
      <c r="Q16"/>
      <c r="R16"/>
      <c r="S16"/>
      <c r="T16"/>
      <c r="U16"/>
      <c r="V16"/>
      <c r="W16"/>
      <c r="X16"/>
      <c r="Y16"/>
      <c r="Z16"/>
      <c r="AA16"/>
      <c r="AB16"/>
      <c r="AC16"/>
    </row>
    <row r="17" spans="1:29" ht="13.5" customHeight="1" x14ac:dyDescent="0.25">
      <c r="A17" s="465" t="s">
        <v>17</v>
      </c>
      <c r="B17" s="830">
        <v>0</v>
      </c>
      <c r="C17" s="830">
        <v>0</v>
      </c>
      <c r="D17" s="830">
        <v>2</v>
      </c>
      <c r="E17" s="830">
        <v>1</v>
      </c>
      <c r="F17" s="830">
        <v>4</v>
      </c>
      <c r="G17" s="879">
        <v>2</v>
      </c>
      <c r="H17" s="667">
        <v>1</v>
      </c>
      <c r="I17" s="830">
        <v>0</v>
      </c>
      <c r="J17" s="830">
        <v>0</v>
      </c>
      <c r="K17" s="669"/>
      <c r="L17" s="669"/>
      <c r="M17" s="880"/>
      <c r="N17" s="835">
        <f>SUM(B17:M17)</f>
        <v>10</v>
      </c>
      <c r="O17" s="384">
        <v>7</v>
      </c>
      <c r="P17"/>
      <c r="Q17"/>
      <c r="R17"/>
      <c r="S17"/>
      <c r="T17"/>
      <c r="U17"/>
      <c r="V17"/>
      <c r="W17"/>
      <c r="X17"/>
      <c r="Y17"/>
      <c r="Z17"/>
      <c r="AA17"/>
      <c r="AB17"/>
      <c r="AC17"/>
    </row>
    <row r="18" spans="1:29" ht="13.5" customHeight="1" x14ac:dyDescent="0.25">
      <c r="A18" s="465" t="s">
        <v>21</v>
      </c>
      <c r="B18" s="669">
        <v>0</v>
      </c>
      <c r="C18" s="669">
        <v>0</v>
      </c>
      <c r="D18" s="669">
        <v>0</v>
      </c>
      <c r="E18" s="669">
        <v>1</v>
      </c>
      <c r="F18" s="669">
        <v>0</v>
      </c>
      <c r="G18" s="678">
        <v>0</v>
      </c>
      <c r="H18" s="667">
        <v>0</v>
      </c>
      <c r="I18" s="669">
        <v>0</v>
      </c>
      <c r="J18" s="669">
        <v>0</v>
      </c>
      <c r="K18" s="669"/>
      <c r="L18" s="669"/>
      <c r="M18" s="877"/>
      <c r="N18" s="835">
        <f t="shared" ref="N18:N21" si="1">SUM(B18:M18)</f>
        <v>1</v>
      </c>
      <c r="O18" s="385">
        <v>6</v>
      </c>
      <c r="P18"/>
      <c r="Q18"/>
      <c r="R18"/>
      <c r="S18"/>
      <c r="T18"/>
      <c r="U18"/>
      <c r="V18"/>
      <c r="W18"/>
      <c r="X18"/>
      <c r="Y18"/>
      <c r="Z18"/>
      <c r="AA18"/>
      <c r="AB18"/>
      <c r="AC18"/>
    </row>
    <row r="19" spans="1:29" ht="13.5" customHeight="1" x14ac:dyDescent="0.25">
      <c r="A19" s="465" t="s">
        <v>25</v>
      </c>
      <c r="B19" s="669">
        <v>1</v>
      </c>
      <c r="C19" s="669">
        <v>0</v>
      </c>
      <c r="D19" s="669">
        <v>1</v>
      </c>
      <c r="E19" s="669">
        <v>2</v>
      </c>
      <c r="F19" s="669">
        <v>0</v>
      </c>
      <c r="G19" s="678">
        <v>1</v>
      </c>
      <c r="H19" s="667">
        <v>1</v>
      </c>
      <c r="I19" s="669">
        <v>0</v>
      </c>
      <c r="J19" s="669">
        <v>1</v>
      </c>
      <c r="K19" s="669"/>
      <c r="L19" s="669"/>
      <c r="M19" s="678"/>
      <c r="N19" s="835">
        <f t="shared" si="1"/>
        <v>7</v>
      </c>
      <c r="O19" s="704">
        <v>5</v>
      </c>
      <c r="P19"/>
      <c r="Q19"/>
      <c r="R19"/>
      <c r="S19"/>
      <c r="T19"/>
      <c r="U19"/>
      <c r="V19"/>
      <c r="W19"/>
      <c r="X19"/>
      <c r="Y19"/>
      <c r="Z19"/>
      <c r="AA19"/>
      <c r="AB19"/>
      <c r="AC19"/>
    </row>
    <row r="20" spans="1:29" ht="13.5" customHeight="1" x14ac:dyDescent="0.25">
      <c r="A20" s="547" t="s">
        <v>328</v>
      </c>
      <c r="B20" s="669">
        <v>0</v>
      </c>
      <c r="C20" s="669">
        <v>0</v>
      </c>
      <c r="D20" s="669">
        <v>0</v>
      </c>
      <c r="E20" s="669">
        <v>0</v>
      </c>
      <c r="F20" s="669">
        <v>0</v>
      </c>
      <c r="G20" s="678">
        <v>0</v>
      </c>
      <c r="H20" s="667">
        <v>0</v>
      </c>
      <c r="I20" s="669">
        <v>0</v>
      </c>
      <c r="J20" s="669">
        <v>0</v>
      </c>
      <c r="K20" s="669"/>
      <c r="L20" s="669"/>
      <c r="M20" s="705"/>
      <c r="N20" s="835">
        <f t="shared" si="1"/>
        <v>0</v>
      </c>
      <c r="O20" s="704">
        <v>5</v>
      </c>
      <c r="P20"/>
      <c r="Q20"/>
      <c r="R20"/>
      <c r="S20"/>
      <c r="T20"/>
      <c r="U20"/>
      <c r="V20"/>
      <c r="W20"/>
      <c r="X20"/>
      <c r="Y20"/>
      <c r="Z20"/>
      <c r="AA20"/>
      <c r="AB20"/>
      <c r="AC20"/>
    </row>
    <row r="21" spans="1:29" ht="13.5" customHeight="1" x14ac:dyDescent="0.3">
      <c r="A21" s="547" t="s">
        <v>358</v>
      </c>
      <c r="B21" s="670">
        <v>0</v>
      </c>
      <c r="C21" s="670">
        <v>0</v>
      </c>
      <c r="D21" s="670">
        <v>0</v>
      </c>
      <c r="E21" s="670">
        <v>0</v>
      </c>
      <c r="F21" s="670">
        <v>0</v>
      </c>
      <c r="G21" s="683">
        <v>0</v>
      </c>
      <c r="H21" s="667">
        <v>2</v>
      </c>
      <c r="I21" s="670">
        <v>0</v>
      </c>
      <c r="J21" s="670">
        <v>1</v>
      </c>
      <c r="K21" s="669"/>
      <c r="L21" s="669"/>
      <c r="M21" s="670"/>
      <c r="N21" s="835">
        <f t="shared" si="1"/>
        <v>3</v>
      </c>
      <c r="O21" s="382">
        <v>5</v>
      </c>
      <c r="P21" t="s">
        <v>10</v>
      </c>
      <c r="Q21"/>
      <c r="R21"/>
      <c r="S21"/>
      <c r="T21"/>
      <c r="U21"/>
      <c r="V21"/>
      <c r="W21"/>
      <c r="X21"/>
      <c r="Y21"/>
      <c r="Z21"/>
      <c r="AA21"/>
      <c r="AB21"/>
      <c r="AC21"/>
    </row>
    <row r="22" spans="1:29" ht="13.5" customHeight="1" x14ac:dyDescent="0.3">
      <c r="A22" s="548" t="s">
        <v>29</v>
      </c>
      <c r="B22" s="671">
        <v>0</v>
      </c>
      <c r="C22" s="671">
        <v>0</v>
      </c>
      <c r="D22" s="671">
        <v>1</v>
      </c>
      <c r="E22" s="671">
        <v>1</v>
      </c>
      <c r="F22" s="671">
        <v>0</v>
      </c>
      <c r="G22" s="685">
        <v>0</v>
      </c>
      <c r="H22" s="671">
        <v>2</v>
      </c>
      <c r="I22" s="671">
        <v>3</v>
      </c>
      <c r="J22" s="671">
        <v>1</v>
      </c>
      <c r="K22" s="671"/>
      <c r="L22" s="684"/>
      <c r="M22" s="706"/>
      <c r="N22" s="835">
        <f>SUM(B22:M22)</f>
        <v>8</v>
      </c>
      <c r="O22" s="707">
        <v>32</v>
      </c>
      <c r="P22" s="4" t="s">
        <v>10</v>
      </c>
      <c r="Q22" s="4"/>
      <c r="R22" s="4"/>
      <c r="S22" s="4"/>
      <c r="T22" s="4"/>
      <c r="U22" s="4"/>
      <c r="V22" s="4"/>
      <c r="W22" s="4"/>
    </row>
    <row r="23" spans="1:29" ht="15" customHeight="1" x14ac:dyDescent="0.25">
      <c r="A23" s="146" t="s">
        <v>30</v>
      </c>
      <c r="B23" s="831">
        <f t="shared" ref="B23" si="2">SUM(B10:B22)</f>
        <v>15</v>
      </c>
      <c r="C23" s="831">
        <f>SUM(C10:C22)</f>
        <v>20</v>
      </c>
      <c r="D23" s="831">
        <f t="shared" ref="D23:J23" si="3">SUM(D10:D22)</f>
        <v>17</v>
      </c>
      <c r="E23" s="831">
        <f t="shared" si="3"/>
        <v>15</v>
      </c>
      <c r="F23" s="831">
        <f t="shared" si="3"/>
        <v>11</v>
      </c>
      <c r="G23" s="881">
        <f t="shared" si="3"/>
        <v>16</v>
      </c>
      <c r="H23" s="831">
        <f t="shared" si="3"/>
        <v>17</v>
      </c>
      <c r="I23" s="831">
        <f t="shared" si="3"/>
        <v>19</v>
      </c>
      <c r="J23" s="831">
        <f t="shared" si="3"/>
        <v>30</v>
      </c>
      <c r="K23" s="831"/>
      <c r="L23" s="831"/>
      <c r="M23" s="881"/>
      <c r="N23" s="708">
        <f>SUM(B23:M23)</f>
        <v>160</v>
      </c>
      <c r="O23" s="709">
        <f>SUM(O10:O22)</f>
        <v>243</v>
      </c>
      <c r="P23" s="4"/>
      <c r="Q23" s="4"/>
      <c r="R23" s="4"/>
      <c r="S23" s="4"/>
      <c r="T23" s="4"/>
      <c r="U23" s="4"/>
      <c r="V23" s="4"/>
      <c r="W23" s="4"/>
    </row>
    <row r="24" spans="1:29" ht="18.75" customHeight="1" x14ac:dyDescent="0.3">
      <c r="A24" s="1"/>
      <c r="B24" s="1"/>
      <c r="C24" s="1"/>
      <c r="D24" s="1"/>
      <c r="E24" s="1"/>
      <c r="F24" s="1"/>
      <c r="G24" s="1"/>
      <c r="H24" s="1"/>
      <c r="I24" s="1"/>
      <c r="J24" s="1"/>
      <c r="K24" s="1"/>
      <c r="L24" s="1"/>
      <c r="M24" s="1"/>
      <c r="N24" s="5"/>
      <c r="O24" s="1"/>
      <c r="P24" s="4"/>
      <c r="Q24" s="4"/>
      <c r="R24" s="4"/>
      <c r="S24" s="4"/>
      <c r="T24" s="4"/>
      <c r="U24" s="4"/>
      <c r="V24" s="4"/>
      <c r="W24" s="4"/>
    </row>
    <row r="25" spans="1:29" ht="11.25" customHeight="1" x14ac:dyDescent="0.3">
      <c r="A25" s="1113" t="s">
        <v>322</v>
      </c>
      <c r="B25" s="1113"/>
      <c r="C25" s="1113"/>
      <c r="D25" s="1113"/>
      <c r="E25" s="1113"/>
      <c r="F25" s="1113"/>
      <c r="G25" s="1113"/>
      <c r="H25" s="1113"/>
      <c r="I25" s="1113"/>
      <c r="J25" s="1113"/>
      <c r="K25" s="1113"/>
      <c r="L25" s="1113"/>
      <c r="M25" s="1113"/>
      <c r="N25" s="1113"/>
      <c r="O25" s="1113"/>
      <c r="P25" s="4"/>
      <c r="Q25" s="4"/>
      <c r="R25" s="4"/>
      <c r="S25" s="4"/>
      <c r="T25" s="4"/>
      <c r="U25" s="4"/>
      <c r="V25" s="4"/>
      <c r="W25" s="4"/>
    </row>
    <row r="26" spans="1:29" ht="11.25" customHeight="1" x14ac:dyDescent="0.3">
      <c r="A26" s="1114"/>
      <c r="B26" s="1114"/>
      <c r="C26" s="1114"/>
      <c r="D26" s="1114"/>
      <c r="E26" s="1114"/>
      <c r="F26" s="1114"/>
      <c r="G26" s="1114"/>
      <c r="H26" s="1114"/>
      <c r="I26" s="1114"/>
      <c r="J26" s="1114"/>
      <c r="K26" s="1114"/>
      <c r="L26" s="1114"/>
      <c r="M26" s="1114"/>
      <c r="N26" s="1114"/>
      <c r="O26" s="1114"/>
      <c r="P26" s="4"/>
      <c r="Q26" s="4"/>
      <c r="R26" s="4"/>
      <c r="S26" s="4"/>
      <c r="T26" s="4"/>
      <c r="U26" s="4"/>
      <c r="V26" s="4"/>
      <c r="W26" s="4"/>
    </row>
    <row r="27" spans="1:29" ht="3.75" customHeight="1" x14ac:dyDescent="0.3">
      <c r="A27" s="1"/>
      <c r="B27" s="1"/>
      <c r="C27" s="1"/>
      <c r="D27" s="1"/>
      <c r="E27" s="1"/>
      <c r="F27" s="1"/>
      <c r="G27" s="1"/>
      <c r="H27" s="1"/>
      <c r="I27" s="16"/>
      <c r="J27" s="16"/>
      <c r="K27" s="16"/>
      <c r="L27" s="16"/>
      <c r="M27" s="16"/>
      <c r="N27" s="16"/>
      <c r="O27" s="16"/>
      <c r="P27" s="4"/>
      <c r="Q27" s="4"/>
      <c r="R27" s="4"/>
      <c r="S27" s="4"/>
      <c r="T27" s="4"/>
      <c r="U27" s="4"/>
      <c r="V27" s="4"/>
      <c r="W27" s="4"/>
    </row>
    <row r="28" spans="1:29" x14ac:dyDescent="0.3">
      <c r="A28" s="123" t="s">
        <v>8</v>
      </c>
      <c r="B28" s="1126" t="s">
        <v>72</v>
      </c>
      <c r="C28" s="1126" t="s">
        <v>63</v>
      </c>
      <c r="D28" s="1126" t="s">
        <v>64</v>
      </c>
      <c r="E28" s="1126" t="s">
        <v>65</v>
      </c>
      <c r="F28" s="1126" t="s">
        <v>57</v>
      </c>
      <c r="G28" s="1126" t="s">
        <v>66</v>
      </c>
      <c r="H28" s="1126" t="s">
        <v>67</v>
      </c>
      <c r="I28" s="1126" t="s">
        <v>68</v>
      </c>
      <c r="J28" s="1126" t="s">
        <v>69</v>
      </c>
      <c r="K28" s="1126" t="s">
        <v>70</v>
      </c>
      <c r="L28" s="1126" t="s">
        <v>71</v>
      </c>
      <c r="M28" s="1126" t="s">
        <v>61</v>
      </c>
      <c r="N28" s="1128" t="s">
        <v>30</v>
      </c>
      <c r="O28" s="1133"/>
      <c r="P28" s="4"/>
      <c r="Q28" s="4"/>
      <c r="R28" s="4"/>
      <c r="S28" s="4"/>
      <c r="T28" s="4"/>
      <c r="U28" s="4"/>
      <c r="V28" s="4"/>
      <c r="W28" s="4"/>
    </row>
    <row r="29" spans="1:29" x14ac:dyDescent="0.3">
      <c r="A29" s="124" t="s">
        <v>9</v>
      </c>
      <c r="B29" s="1127"/>
      <c r="C29" s="1127"/>
      <c r="D29" s="1127"/>
      <c r="E29" s="1127"/>
      <c r="F29" s="1127"/>
      <c r="G29" s="1127"/>
      <c r="H29" s="1127"/>
      <c r="I29" s="1127"/>
      <c r="J29" s="1127"/>
      <c r="K29" s="1127"/>
      <c r="L29" s="1127"/>
      <c r="M29" s="1127"/>
      <c r="N29" s="1134"/>
      <c r="O29" s="1135"/>
      <c r="P29" s="4"/>
      <c r="Q29" s="4"/>
      <c r="R29" s="4"/>
      <c r="S29" s="4"/>
      <c r="T29" s="4"/>
      <c r="U29" s="4"/>
      <c r="V29" s="4"/>
      <c r="W29" s="4"/>
    </row>
    <row r="30" spans="1:29" ht="13.5" customHeight="1" x14ac:dyDescent="0.3">
      <c r="A30" s="100">
        <v>2014</v>
      </c>
      <c r="B30" s="710">
        <v>30</v>
      </c>
      <c r="C30" s="711">
        <v>25</v>
      </c>
      <c r="D30" s="712">
        <v>35</v>
      </c>
      <c r="E30" s="712">
        <v>29</v>
      </c>
      <c r="F30" s="712">
        <v>33</v>
      </c>
      <c r="G30" s="712">
        <v>51</v>
      </c>
      <c r="H30" s="710">
        <v>81</v>
      </c>
      <c r="I30" s="712">
        <v>113</v>
      </c>
      <c r="J30" s="712">
        <v>177</v>
      </c>
      <c r="K30" s="712">
        <v>102</v>
      </c>
      <c r="L30" s="712">
        <v>73</v>
      </c>
      <c r="M30" s="713">
        <v>69</v>
      </c>
      <c r="N30" s="837"/>
      <c r="O30" s="838">
        <f>SUM(B30:M30)</f>
        <v>818</v>
      </c>
      <c r="P30" s="4"/>
      <c r="Q30" s="4"/>
      <c r="R30" s="4"/>
      <c r="S30" s="4"/>
      <c r="T30" s="4"/>
      <c r="U30" s="4"/>
      <c r="V30" s="4"/>
      <c r="W30" s="4"/>
    </row>
    <row r="31" spans="1:29" ht="13.5" customHeight="1" x14ac:dyDescent="0.3">
      <c r="A31" s="100">
        <v>2015</v>
      </c>
      <c r="B31" s="714">
        <v>52</v>
      </c>
      <c r="C31" s="577">
        <v>46</v>
      </c>
      <c r="D31" s="715">
        <v>34</v>
      </c>
      <c r="E31" s="715">
        <v>43</v>
      </c>
      <c r="F31" s="715">
        <v>80</v>
      </c>
      <c r="G31" s="715">
        <v>91</v>
      </c>
      <c r="H31" s="714">
        <v>92</v>
      </c>
      <c r="I31" s="715">
        <v>154</v>
      </c>
      <c r="J31" s="715">
        <v>325</v>
      </c>
      <c r="K31" s="715">
        <v>321</v>
      </c>
      <c r="L31" s="715">
        <v>511</v>
      </c>
      <c r="M31" s="716">
        <v>395</v>
      </c>
      <c r="N31" s="837"/>
      <c r="O31" s="838">
        <f>SUM(B31:M31)</f>
        <v>2144</v>
      </c>
      <c r="P31" s="4"/>
      <c r="Q31" s="4"/>
      <c r="R31" s="4"/>
      <c r="S31" s="4"/>
      <c r="T31" s="4"/>
      <c r="U31" s="4"/>
      <c r="V31" s="4"/>
      <c r="W31" s="4"/>
    </row>
    <row r="32" spans="1:29" ht="13.5" customHeight="1" x14ac:dyDescent="0.25">
      <c r="A32" s="100">
        <v>2016</v>
      </c>
      <c r="B32" s="832">
        <v>255</v>
      </c>
      <c r="C32" s="833">
        <v>132</v>
      </c>
      <c r="D32" s="833">
        <v>66</v>
      </c>
      <c r="E32" s="833">
        <v>83</v>
      </c>
      <c r="F32" s="833">
        <v>103</v>
      </c>
      <c r="G32" s="833">
        <v>130</v>
      </c>
      <c r="H32" s="832">
        <v>97</v>
      </c>
      <c r="I32" s="833">
        <v>80</v>
      </c>
      <c r="J32" s="833">
        <v>73</v>
      </c>
      <c r="K32" s="833">
        <v>57</v>
      </c>
      <c r="L32" s="833">
        <v>53</v>
      </c>
      <c r="M32" s="833">
        <v>55</v>
      </c>
      <c r="N32" s="837"/>
      <c r="O32" s="838">
        <f>SUM(B32:M32)</f>
        <v>1184</v>
      </c>
      <c r="P32" s="4" t="s">
        <v>10</v>
      </c>
      <c r="Q32" s="4"/>
      <c r="R32" s="4"/>
      <c r="S32" s="4"/>
      <c r="T32" s="4"/>
      <c r="U32" s="4"/>
      <c r="V32" s="4"/>
      <c r="W32" s="4"/>
    </row>
    <row r="33" spans="1:23" ht="13.5" customHeight="1" x14ac:dyDescent="0.25">
      <c r="A33" s="100">
        <v>2017</v>
      </c>
      <c r="B33" s="832">
        <v>34</v>
      </c>
      <c r="C33" s="833">
        <v>49</v>
      </c>
      <c r="D33" s="833">
        <v>37</v>
      </c>
      <c r="E33" s="833">
        <v>29</v>
      </c>
      <c r="F33" s="833">
        <v>47</v>
      </c>
      <c r="G33" s="833">
        <v>61</v>
      </c>
      <c r="H33" s="832">
        <v>49</v>
      </c>
      <c r="I33" s="833">
        <v>38</v>
      </c>
      <c r="J33" s="833">
        <v>28</v>
      </c>
      <c r="K33" s="833">
        <v>32</v>
      </c>
      <c r="L33" s="833">
        <v>36</v>
      </c>
      <c r="M33" s="833">
        <v>22</v>
      </c>
      <c r="N33" s="1124">
        <f>SUM(B33:M33)</f>
        <v>462</v>
      </c>
      <c r="O33" s="1132"/>
      <c r="P33" s="4"/>
      <c r="Q33" s="4"/>
      <c r="R33" s="4"/>
      <c r="S33" s="4"/>
      <c r="T33" s="4"/>
      <c r="U33" s="4"/>
      <c r="V33" s="4"/>
      <c r="W33" s="4"/>
    </row>
    <row r="34" spans="1:23" ht="13.5" customHeight="1" x14ac:dyDescent="0.25">
      <c r="A34" s="566">
        <v>2018</v>
      </c>
      <c r="B34" s="832">
        <v>27</v>
      </c>
      <c r="C34" s="833">
        <v>22</v>
      </c>
      <c r="D34" s="833">
        <v>41</v>
      </c>
      <c r="E34" s="833">
        <v>10</v>
      </c>
      <c r="F34" s="833">
        <v>13</v>
      </c>
      <c r="G34" s="833">
        <v>10</v>
      </c>
      <c r="H34" s="832">
        <v>11</v>
      </c>
      <c r="I34" s="833">
        <v>23</v>
      </c>
      <c r="J34" s="833">
        <v>20</v>
      </c>
      <c r="K34" s="833">
        <v>21</v>
      </c>
      <c r="L34" s="833">
        <v>28</v>
      </c>
      <c r="M34" s="833">
        <v>17</v>
      </c>
      <c r="N34" s="1124">
        <f>SUM(B34:M34)</f>
        <v>243</v>
      </c>
      <c r="O34" s="1132"/>
      <c r="P34" s="4"/>
      <c r="Q34" s="4"/>
      <c r="R34" s="4"/>
      <c r="S34" s="4"/>
      <c r="T34" s="4"/>
      <c r="U34" s="4"/>
      <c r="V34" s="4"/>
      <c r="W34" s="4"/>
    </row>
    <row r="35" spans="1:23" ht="13.5" customHeight="1" x14ac:dyDescent="0.25">
      <c r="A35" s="330">
        <v>2019</v>
      </c>
      <c r="B35" s="672">
        <f t="shared" ref="B35" si="4">B23</f>
        <v>15</v>
      </c>
      <c r="C35" s="672">
        <f>C23</f>
        <v>20</v>
      </c>
      <c r="D35" s="672">
        <f t="shared" ref="D35:J35" si="5">D23</f>
        <v>17</v>
      </c>
      <c r="E35" s="672">
        <f t="shared" si="5"/>
        <v>15</v>
      </c>
      <c r="F35" s="672">
        <f t="shared" si="5"/>
        <v>11</v>
      </c>
      <c r="G35" s="688">
        <f t="shared" si="5"/>
        <v>16</v>
      </c>
      <c r="H35" s="672">
        <f t="shared" si="5"/>
        <v>17</v>
      </c>
      <c r="I35" s="672">
        <f t="shared" si="5"/>
        <v>19</v>
      </c>
      <c r="J35" s="672">
        <f t="shared" si="5"/>
        <v>30</v>
      </c>
      <c r="K35" s="672"/>
      <c r="L35" s="672"/>
      <c r="M35" s="688"/>
      <c r="N35" s="839"/>
      <c r="O35" s="838">
        <f>SUM(B35:M35)</f>
        <v>160</v>
      </c>
      <c r="P35" s="4"/>
      <c r="Q35" s="4"/>
      <c r="R35" s="4"/>
      <c r="S35" s="4"/>
      <c r="T35" s="4"/>
      <c r="U35" s="4"/>
      <c r="V35" s="4"/>
      <c r="W35" s="4"/>
    </row>
    <row r="36" spans="1:23" ht="5.25" customHeight="1" x14ac:dyDescent="0.3">
      <c r="A36" s="16"/>
      <c r="B36" s="717"/>
      <c r="C36" s="717"/>
      <c r="D36" s="717"/>
      <c r="E36" s="717"/>
      <c r="F36" s="717"/>
      <c r="G36" s="717"/>
      <c r="H36" s="717"/>
      <c r="I36" s="717"/>
      <c r="J36" s="717"/>
      <c r="K36" s="717"/>
      <c r="L36" s="717"/>
      <c r="M36" s="717"/>
      <c r="N36" s="717"/>
      <c r="O36" s="717"/>
      <c r="P36" s="4"/>
      <c r="Q36" s="4"/>
      <c r="R36" s="4"/>
      <c r="S36" s="4"/>
      <c r="T36" s="4"/>
      <c r="U36" s="4"/>
      <c r="V36" s="4"/>
      <c r="W36" s="4"/>
    </row>
    <row r="37" spans="1:23" ht="26.25" customHeight="1" x14ac:dyDescent="0.3">
      <c r="A37" s="1123" t="s">
        <v>365</v>
      </c>
      <c r="B37" s="1123"/>
      <c r="C37" s="1123"/>
      <c r="D37" s="1123"/>
      <c r="E37" s="1123"/>
      <c r="F37" s="1123"/>
      <c r="G37" s="1123"/>
      <c r="H37" s="1123"/>
      <c r="I37" s="1123"/>
      <c r="J37" s="1123"/>
      <c r="K37" s="1123"/>
      <c r="L37" s="1123"/>
      <c r="M37" s="1123"/>
      <c r="N37" s="1123"/>
      <c r="O37" s="1123"/>
      <c r="P37" s="4"/>
      <c r="Q37" s="4"/>
      <c r="R37" s="4"/>
      <c r="S37" s="4"/>
      <c r="T37" s="4"/>
      <c r="U37" s="4"/>
      <c r="V37" s="4"/>
      <c r="W37" s="4"/>
    </row>
    <row r="38" spans="1:23" x14ac:dyDescent="0.3">
      <c r="A38" s="256"/>
      <c r="B38" s="125"/>
      <c r="C38" s="125"/>
      <c r="D38" s="125"/>
      <c r="E38" s="125"/>
      <c r="F38" s="125"/>
      <c r="G38" s="125"/>
      <c r="H38" s="16"/>
      <c r="I38" s="16"/>
      <c r="J38" s="16"/>
      <c r="K38" s="16"/>
      <c r="L38" s="16"/>
      <c r="M38" s="16"/>
      <c r="N38" s="16"/>
      <c r="O38" s="16"/>
      <c r="P38" s="4"/>
      <c r="Q38" s="4"/>
      <c r="R38" s="4"/>
      <c r="S38" s="4"/>
      <c r="T38" s="4"/>
      <c r="U38" s="4"/>
      <c r="V38" s="4"/>
      <c r="W38" s="4"/>
    </row>
    <row r="39" spans="1:23" x14ac:dyDescent="0.3">
      <c r="A39" s="125"/>
      <c r="B39" s="125"/>
      <c r="C39" s="125"/>
      <c r="D39" s="125"/>
      <c r="E39" s="125"/>
      <c r="F39" s="125"/>
      <c r="G39" s="125"/>
      <c r="H39" s="16"/>
      <c r="I39" s="16"/>
      <c r="J39" s="16"/>
      <c r="K39" s="16"/>
      <c r="L39" s="16"/>
      <c r="M39" s="16"/>
      <c r="N39" s="16"/>
      <c r="O39" s="16"/>
      <c r="P39" s="4"/>
      <c r="Q39" s="4"/>
      <c r="R39" s="4"/>
      <c r="S39" s="4"/>
      <c r="T39" s="4"/>
      <c r="U39" s="4"/>
      <c r="V39" s="4"/>
      <c r="W39" s="4"/>
    </row>
    <row r="40" spans="1:23" x14ac:dyDescent="0.3">
      <c r="A40" s="125"/>
      <c r="B40" s="125"/>
      <c r="C40" s="125"/>
      <c r="D40" s="125"/>
      <c r="E40" s="125"/>
      <c r="F40" s="125"/>
      <c r="G40" s="125"/>
      <c r="H40" s="16"/>
      <c r="I40" s="16"/>
      <c r="J40" s="16"/>
      <c r="K40" s="16"/>
      <c r="L40" s="16"/>
      <c r="M40" s="16"/>
      <c r="N40" s="16"/>
      <c r="O40" s="16"/>
      <c r="P40" s="4"/>
      <c r="Q40" s="4"/>
      <c r="R40" s="4"/>
      <c r="S40" s="4"/>
      <c r="T40" s="4"/>
      <c r="U40" s="4"/>
      <c r="V40" s="4"/>
      <c r="W40" s="4"/>
    </row>
    <row r="41" spans="1:23" x14ac:dyDescent="0.3">
      <c r="A41" s="125"/>
      <c r="B41" s="125"/>
      <c r="C41" s="125"/>
      <c r="D41" s="125"/>
      <c r="E41" s="125"/>
      <c r="F41" s="125"/>
      <c r="G41" s="125"/>
      <c r="H41" s="16"/>
      <c r="I41" s="16"/>
      <c r="J41" s="16"/>
      <c r="K41" s="16"/>
      <c r="L41" s="16"/>
      <c r="M41" s="16"/>
      <c r="N41" s="16"/>
      <c r="O41" s="16"/>
      <c r="P41" s="4"/>
      <c r="Q41" s="4"/>
      <c r="R41" s="4"/>
      <c r="S41" s="4"/>
      <c r="T41" s="4"/>
      <c r="U41" s="4"/>
      <c r="V41" s="4"/>
      <c r="W41" s="4"/>
    </row>
    <row r="42" spans="1:23" x14ac:dyDescent="0.3">
      <c r="A42" s="125"/>
      <c r="B42" s="125"/>
      <c r="C42" s="125"/>
      <c r="D42" s="125"/>
      <c r="E42" s="125"/>
      <c r="F42" s="125"/>
      <c r="G42" s="125"/>
      <c r="H42" s="16"/>
      <c r="I42" s="16"/>
      <c r="J42" s="16"/>
      <c r="K42" s="16"/>
      <c r="L42" s="16"/>
      <c r="M42" s="16"/>
      <c r="N42" s="16"/>
      <c r="O42" s="16"/>
      <c r="P42" s="4"/>
      <c r="Q42" s="4"/>
      <c r="R42" s="4"/>
      <c r="S42" s="4"/>
      <c r="T42" s="4"/>
      <c r="U42" s="4"/>
      <c r="V42" s="4"/>
      <c r="W42" s="4"/>
    </row>
    <row r="43" spans="1:23" x14ac:dyDescent="0.3">
      <c r="A43" s="20"/>
      <c r="B43" s="20"/>
      <c r="C43" s="20"/>
      <c r="D43" s="20"/>
      <c r="E43" s="20"/>
      <c r="F43" s="20"/>
      <c r="G43" s="20"/>
      <c r="H43" s="16"/>
      <c r="I43" s="16"/>
      <c r="J43" s="16"/>
      <c r="K43" s="16"/>
      <c r="L43" s="16"/>
      <c r="M43" s="16"/>
      <c r="N43" s="16"/>
      <c r="O43" s="16"/>
      <c r="P43" s="4"/>
      <c r="Q43" s="4"/>
      <c r="R43" s="4"/>
      <c r="S43" s="4"/>
      <c r="T43" s="4"/>
      <c r="U43" s="4"/>
      <c r="V43" s="4"/>
      <c r="W43" s="4"/>
    </row>
    <row r="44" spans="1:23" x14ac:dyDescent="0.3">
      <c r="A44" s="1084"/>
      <c r="B44" s="1084"/>
      <c r="C44" s="1084"/>
      <c r="D44" s="1084"/>
      <c r="E44" s="1084"/>
      <c r="F44" s="1084"/>
      <c r="G44" s="1084"/>
      <c r="H44" s="16"/>
      <c r="I44" s="16"/>
      <c r="J44" s="16"/>
      <c r="K44" s="16"/>
      <c r="L44" s="16"/>
      <c r="M44" s="16"/>
      <c r="N44" s="16"/>
      <c r="O44" s="16"/>
      <c r="P44" s="4"/>
      <c r="Q44" s="4"/>
      <c r="R44" s="4"/>
      <c r="S44" s="4"/>
      <c r="T44" s="4"/>
      <c r="U44" s="4"/>
      <c r="V44" s="4"/>
      <c r="W44" s="4"/>
    </row>
    <row r="45" spans="1:23" x14ac:dyDescent="0.3">
      <c r="A45" s="1072"/>
      <c r="B45" s="1072"/>
      <c r="C45" s="1072"/>
      <c r="D45" s="1072"/>
      <c r="E45" s="1072"/>
      <c r="F45" s="1072"/>
      <c r="G45" s="1072"/>
      <c r="H45" s="16"/>
      <c r="I45" s="16"/>
      <c r="J45" s="16"/>
      <c r="K45" s="16"/>
      <c r="L45" s="16"/>
      <c r="M45" s="16"/>
      <c r="N45" s="16"/>
      <c r="O45" s="16"/>
      <c r="P45" s="4"/>
      <c r="Q45" s="4"/>
      <c r="R45" s="4"/>
      <c r="S45" s="4"/>
      <c r="T45" s="4"/>
      <c r="U45" s="4"/>
      <c r="V45" s="4"/>
      <c r="W45" s="4"/>
    </row>
    <row r="46" spans="1:23" x14ac:dyDescent="0.3">
      <c r="A46" s="1072"/>
      <c r="B46" s="1072"/>
      <c r="C46" s="1072"/>
      <c r="D46" s="1072"/>
      <c r="E46" s="1072"/>
      <c r="F46" s="1072"/>
      <c r="G46" s="1072"/>
      <c r="H46" s="16"/>
      <c r="I46" s="16"/>
      <c r="J46" s="16"/>
      <c r="K46" s="16"/>
      <c r="L46" s="16"/>
      <c r="M46" s="16"/>
      <c r="N46" s="16"/>
      <c r="O46" s="16"/>
    </row>
    <row r="47" spans="1:23" x14ac:dyDescent="0.3">
      <c r="A47" s="1072"/>
      <c r="B47" s="1072"/>
      <c r="C47" s="1072"/>
      <c r="D47" s="1072"/>
      <c r="E47" s="1072"/>
      <c r="F47" s="1072"/>
      <c r="G47" s="1072"/>
      <c r="H47" s="16"/>
      <c r="I47" s="16"/>
      <c r="J47" s="16"/>
      <c r="K47" s="16"/>
      <c r="L47" s="16"/>
      <c r="M47" s="16"/>
      <c r="N47" s="16"/>
      <c r="O47" s="16"/>
    </row>
    <row r="48" spans="1:23" x14ac:dyDescent="0.3">
      <c r="A48" s="16"/>
      <c r="B48" s="16"/>
      <c r="C48" s="16"/>
      <c r="D48" s="16"/>
      <c r="E48" s="16"/>
      <c r="F48" s="16"/>
      <c r="G48" s="16"/>
      <c r="H48" s="16"/>
      <c r="I48" s="16"/>
      <c r="J48" s="16"/>
      <c r="K48" s="16"/>
      <c r="L48" s="16"/>
      <c r="M48" s="16"/>
      <c r="N48" s="16"/>
      <c r="O48" s="16"/>
    </row>
    <row r="49" spans="1:15" x14ac:dyDescent="0.3">
      <c r="A49" s="16"/>
      <c r="B49" s="16"/>
      <c r="C49" s="16"/>
      <c r="D49" s="16"/>
      <c r="E49" s="16"/>
      <c r="F49" s="16"/>
      <c r="G49" s="16"/>
      <c r="H49" s="16"/>
      <c r="I49" s="16"/>
      <c r="J49" s="16"/>
      <c r="K49" s="16"/>
      <c r="L49" s="16"/>
      <c r="M49" s="16"/>
      <c r="N49" s="16"/>
      <c r="O49" s="16"/>
    </row>
    <row r="50" spans="1:15" x14ac:dyDescent="0.3">
      <c r="A50" s="16"/>
      <c r="B50" s="16"/>
      <c r="C50" s="16"/>
      <c r="D50" s="16"/>
      <c r="E50" s="16"/>
      <c r="F50" s="16"/>
      <c r="G50" s="16"/>
      <c r="H50" s="16"/>
      <c r="I50" s="16"/>
      <c r="J50" s="16"/>
      <c r="K50" s="16"/>
      <c r="L50" s="16"/>
      <c r="M50" s="16"/>
      <c r="N50" s="16"/>
      <c r="O50" s="16"/>
    </row>
    <row r="51" spans="1:15" x14ac:dyDescent="0.3">
      <c r="A51" s="16"/>
      <c r="B51" s="16"/>
      <c r="C51" s="16"/>
      <c r="D51" s="16"/>
      <c r="E51" s="16"/>
      <c r="F51" s="16"/>
      <c r="G51" s="16"/>
      <c r="H51" s="16"/>
      <c r="I51" s="16"/>
      <c r="J51" s="16"/>
      <c r="K51" s="16"/>
      <c r="L51" s="16"/>
      <c r="M51" s="16"/>
      <c r="N51" s="16"/>
      <c r="O51" s="16"/>
    </row>
    <row r="52" spans="1:15" x14ac:dyDescent="0.3">
      <c r="A52" s="16"/>
      <c r="B52" s="16"/>
      <c r="C52" s="16"/>
      <c r="D52" s="16"/>
      <c r="E52" s="16"/>
      <c r="F52" s="16"/>
      <c r="G52" s="16"/>
      <c r="H52" s="16"/>
      <c r="I52" s="16"/>
      <c r="J52" s="16"/>
      <c r="K52" s="16"/>
      <c r="L52" s="16"/>
      <c r="M52" s="16"/>
      <c r="N52" s="16"/>
      <c r="O52" s="16"/>
    </row>
    <row r="53" spans="1:15" s="16" customFormat="1" x14ac:dyDescent="0.3"/>
    <row r="54" spans="1:15" s="16" customFormat="1" x14ac:dyDescent="0.3"/>
    <row r="55" spans="1:15" s="16" customFormat="1" x14ac:dyDescent="0.3"/>
    <row r="56" spans="1:15" s="16" customFormat="1" x14ac:dyDescent="0.3"/>
    <row r="57" spans="1:15" s="16" customFormat="1" x14ac:dyDescent="0.3"/>
    <row r="58" spans="1:15" s="16" customFormat="1" x14ac:dyDescent="0.3"/>
    <row r="59" spans="1:15" s="16" customFormat="1" x14ac:dyDescent="0.3"/>
    <row r="60" spans="1:15" s="16" customFormat="1" x14ac:dyDescent="0.3"/>
    <row r="61" spans="1:15" s="16" customFormat="1" x14ac:dyDescent="0.3"/>
    <row r="62" spans="1:15" s="16" customFormat="1" x14ac:dyDescent="0.3"/>
    <row r="63" spans="1:15" s="16" customFormat="1" x14ac:dyDescent="0.3"/>
    <row r="64" spans="1:15" s="16" customFormat="1" x14ac:dyDescent="0.3"/>
    <row r="65" s="16" customFormat="1" x14ac:dyDescent="0.3"/>
    <row r="66" s="16" customFormat="1" x14ac:dyDescent="0.3"/>
    <row r="67" s="16" customFormat="1" x14ac:dyDescent="0.3"/>
    <row r="68" s="16" customFormat="1" x14ac:dyDescent="0.3"/>
  </sheetData>
  <mergeCells count="32">
    <mergeCell ref="E28:E29"/>
    <mergeCell ref="F28:F29"/>
    <mergeCell ref="L8:L9"/>
    <mergeCell ref="M8:M9"/>
    <mergeCell ref="A5:O6"/>
    <mergeCell ref="B8:B9"/>
    <mergeCell ref="C8:C9"/>
    <mergeCell ref="D8:D9"/>
    <mergeCell ref="E8:E9"/>
    <mergeCell ref="F8:F9"/>
    <mergeCell ref="G8:G9"/>
    <mergeCell ref="H8:H9"/>
    <mergeCell ref="K8:K9"/>
    <mergeCell ref="I8:I9"/>
    <mergeCell ref="J8:J9"/>
    <mergeCell ref="A25:O26"/>
    <mergeCell ref="A44:G44"/>
    <mergeCell ref="A45:G47"/>
    <mergeCell ref="B28:B29"/>
    <mergeCell ref="C28:C29"/>
    <mergeCell ref="D28:D29"/>
    <mergeCell ref="A37:O37"/>
    <mergeCell ref="N33:O33"/>
    <mergeCell ref="N34:O34"/>
    <mergeCell ref="K28:K29"/>
    <mergeCell ref="L28:L29"/>
    <mergeCell ref="M28:M29"/>
    <mergeCell ref="N28:O29"/>
    <mergeCell ref="G28:G29"/>
    <mergeCell ref="H28:H29"/>
    <mergeCell ref="I28:I29"/>
    <mergeCell ref="J28:J29"/>
  </mergeCells>
  <printOptions verticalCentered="1"/>
  <pageMargins left="0.70866141732283472" right="0.51181102362204722" top="0.39370078740157483" bottom="0.59055118110236227" header="0.31496062992125984" footer="0"/>
  <pageSetup paperSize="9" orientation="landscape" r:id="rId1"/>
  <headerFooter>
    <oddFooter>&amp;LMånedstallene er foreløbige.&amp;RSide 6&amp;CTal på udlændingeområdet pr. 30.09.2019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tabColor theme="3" tint="0.79998168889431442"/>
  </sheetPr>
  <dimension ref="A1:AE132"/>
  <sheetViews>
    <sheetView showGridLines="0" view="pageLayout" zoomScaleNormal="100" workbookViewId="0">
      <selection activeCell="A7" sqref="A7"/>
    </sheetView>
  </sheetViews>
  <sheetFormatPr defaultRowHeight="14.4" x14ac:dyDescent="0.3"/>
  <cols>
    <col min="1" max="1" width="28.33203125" customWidth="1"/>
    <col min="2" max="4" width="19" customWidth="1"/>
    <col min="5" max="5" width="5.6640625" customWidth="1"/>
    <col min="6" max="6" width="29.6640625" customWidth="1"/>
    <col min="7" max="7" width="12" customWidth="1"/>
    <col min="8" max="8" width="8.5546875" customWidth="1"/>
    <col min="11" max="19" width="9.109375" style="16"/>
  </cols>
  <sheetData>
    <row r="1" spans="1:31" ht="10.8" customHeight="1" x14ac:dyDescent="0.3">
      <c r="A1" s="1138" t="s">
        <v>264</v>
      </c>
      <c r="B1" s="1138"/>
      <c r="C1" s="1138"/>
      <c r="D1" s="1138"/>
    </row>
    <row r="2" spans="1:31" ht="11.4" customHeight="1" x14ac:dyDescent="0.3">
      <c r="A2" s="1138"/>
      <c r="B2" s="1138"/>
      <c r="C2" s="1138"/>
      <c r="D2" s="1138"/>
    </row>
    <row r="3" spans="1:31" ht="4.5" customHeight="1" x14ac:dyDescent="0.25">
      <c r="A3" s="16"/>
      <c r="B3" s="16"/>
    </row>
    <row r="4" spans="1:31" ht="15" customHeight="1" x14ac:dyDescent="0.3">
      <c r="A4" s="294"/>
      <c r="B4" s="1136">
        <v>2018</v>
      </c>
      <c r="C4" s="1142" t="s">
        <v>352</v>
      </c>
      <c r="D4" s="1140" t="str">
        <f>"I alt 2019
pr."&amp;" "&amp;Forside!Q1&amp;""</f>
        <v>I alt 2019
pr. 30.09.2019</v>
      </c>
    </row>
    <row r="5" spans="1:31" s="16" customFormat="1" ht="11.25" customHeight="1" x14ac:dyDescent="0.3">
      <c r="A5" s="295" t="s">
        <v>139</v>
      </c>
      <c r="B5" s="1137"/>
      <c r="C5" s="1143"/>
      <c r="D5" s="1141"/>
      <c r="E5"/>
      <c r="F5"/>
      <c r="G5"/>
      <c r="H5"/>
      <c r="I5"/>
      <c r="J5"/>
      <c r="T5"/>
      <c r="U5"/>
      <c r="V5"/>
      <c r="W5"/>
      <c r="X5"/>
      <c r="Y5"/>
      <c r="Z5"/>
      <c r="AA5"/>
      <c r="AB5"/>
      <c r="AC5"/>
      <c r="AD5"/>
      <c r="AE5"/>
    </row>
    <row r="6" spans="1:31" s="16" customFormat="1" ht="12.75" customHeight="1" x14ac:dyDescent="0.3">
      <c r="A6" s="466" t="s">
        <v>140</v>
      </c>
      <c r="B6" s="718">
        <v>5</v>
      </c>
      <c r="C6" s="840">
        <v>0</v>
      </c>
      <c r="D6" s="840">
        <v>1</v>
      </c>
      <c r="E6"/>
      <c r="F6" s="562"/>
      <c r="G6" s="1028"/>
      <c r="H6" s="1029"/>
      <c r="I6" s="255"/>
      <c r="J6" s="255"/>
      <c r="K6" s="255"/>
      <c r="L6" s="255"/>
      <c r="T6"/>
      <c r="U6"/>
      <c r="V6"/>
      <c r="W6"/>
      <c r="X6"/>
      <c r="Y6"/>
      <c r="Z6"/>
      <c r="AA6"/>
      <c r="AB6"/>
      <c r="AC6"/>
      <c r="AD6"/>
      <c r="AE6"/>
    </row>
    <row r="7" spans="1:31" ht="12.75" customHeight="1" x14ac:dyDescent="0.25">
      <c r="A7" s="466" t="s">
        <v>141</v>
      </c>
      <c r="B7" s="718">
        <v>14</v>
      </c>
      <c r="C7" s="840">
        <v>0</v>
      </c>
      <c r="D7" s="840">
        <v>19</v>
      </c>
      <c r="F7" s="1030"/>
      <c r="G7" s="1028"/>
      <c r="H7" s="1029"/>
      <c r="I7" s="255"/>
      <c r="J7" s="255"/>
      <c r="K7" s="255"/>
      <c r="L7" s="255"/>
    </row>
    <row r="8" spans="1:31" ht="12.75" customHeight="1" x14ac:dyDescent="0.3">
      <c r="A8" s="466" t="s">
        <v>142</v>
      </c>
      <c r="B8" s="718">
        <v>14</v>
      </c>
      <c r="C8" s="840">
        <v>0</v>
      </c>
      <c r="D8" s="840">
        <v>4</v>
      </c>
      <c r="F8" s="1030"/>
      <c r="G8" s="1028"/>
      <c r="H8" s="1029"/>
      <c r="I8" s="255"/>
      <c r="J8" s="255"/>
      <c r="K8" s="255"/>
      <c r="L8" s="255"/>
    </row>
    <row r="9" spans="1:31" s="16" customFormat="1" ht="12.75" customHeight="1" x14ac:dyDescent="0.25">
      <c r="A9" s="466" t="s">
        <v>143</v>
      </c>
      <c r="B9" s="718">
        <v>11</v>
      </c>
      <c r="C9" s="840">
        <v>0</v>
      </c>
      <c r="D9" s="840">
        <v>6</v>
      </c>
      <c r="E9"/>
      <c r="F9" s="1030"/>
      <c r="G9" s="1028"/>
      <c r="H9" s="1029"/>
      <c r="I9" s="255"/>
      <c r="J9" s="255"/>
      <c r="K9" s="255"/>
      <c r="L9" s="255"/>
      <c r="T9"/>
      <c r="U9"/>
      <c r="V9"/>
      <c r="W9"/>
      <c r="X9"/>
      <c r="Y9"/>
      <c r="Z9"/>
      <c r="AA9"/>
      <c r="AB9"/>
      <c r="AC9"/>
      <c r="AD9"/>
    </row>
    <row r="10" spans="1:31" s="16" customFormat="1" ht="12.75" customHeight="1" x14ac:dyDescent="0.3">
      <c r="A10" s="466" t="s">
        <v>144</v>
      </c>
      <c r="B10" s="718">
        <v>0</v>
      </c>
      <c r="C10" s="840">
        <v>0</v>
      </c>
      <c r="D10" s="840">
        <v>0</v>
      </c>
      <c r="E10"/>
      <c r="F10" s="1030"/>
      <c r="I10" s="255"/>
      <c r="J10" s="255"/>
      <c r="K10" s="255"/>
      <c r="L10" s="255"/>
      <c r="T10"/>
      <c r="U10"/>
      <c r="V10"/>
      <c r="W10"/>
      <c r="X10"/>
      <c r="Y10"/>
      <c r="Z10"/>
      <c r="AA10"/>
      <c r="AB10"/>
      <c r="AC10"/>
      <c r="AD10"/>
    </row>
    <row r="11" spans="1:31" s="16" customFormat="1" ht="12.75" customHeight="1" x14ac:dyDescent="0.25">
      <c r="A11" s="466" t="s">
        <v>145</v>
      </c>
      <c r="B11" s="718">
        <v>10</v>
      </c>
      <c r="C11" s="840">
        <v>0</v>
      </c>
      <c r="D11" s="840">
        <v>2</v>
      </c>
      <c r="E11"/>
      <c r="F11" s="1030"/>
      <c r="G11" s="1028"/>
      <c r="H11" s="1029"/>
      <c r="I11" s="255"/>
      <c r="J11" s="255"/>
      <c r="K11" s="255"/>
      <c r="L11" s="255"/>
      <c r="T11"/>
      <c r="U11"/>
      <c r="V11"/>
      <c r="W11"/>
      <c r="X11"/>
      <c r="Y11"/>
      <c r="Z11"/>
      <c r="AA11"/>
      <c r="AB11"/>
      <c r="AC11"/>
      <c r="AD11"/>
    </row>
    <row r="12" spans="1:31" s="16" customFormat="1" ht="12.75" customHeight="1" x14ac:dyDescent="0.3">
      <c r="A12" s="466" t="s">
        <v>146</v>
      </c>
      <c r="B12" s="718">
        <v>0</v>
      </c>
      <c r="C12" s="840">
        <v>0</v>
      </c>
      <c r="D12" s="840">
        <v>2</v>
      </c>
      <c r="E12"/>
      <c r="F12" s="1030"/>
      <c r="G12" s="1028"/>
      <c r="H12" s="1029"/>
      <c r="I12" s="255"/>
      <c r="J12" s="255"/>
      <c r="K12" s="255"/>
      <c r="L12" s="255"/>
      <c r="T12"/>
      <c r="U12"/>
      <c r="V12"/>
      <c r="W12"/>
      <c r="X12"/>
      <c r="Y12"/>
      <c r="Z12"/>
      <c r="AA12"/>
      <c r="AB12"/>
      <c r="AC12"/>
      <c r="AD12"/>
    </row>
    <row r="13" spans="1:31" s="16" customFormat="1" ht="12.75" customHeight="1" x14ac:dyDescent="0.25">
      <c r="A13" s="466" t="s">
        <v>147</v>
      </c>
      <c r="B13" s="718">
        <v>7</v>
      </c>
      <c r="C13" s="840">
        <v>0</v>
      </c>
      <c r="D13" s="840">
        <v>1</v>
      </c>
      <c r="E13"/>
      <c r="F13" s="1030"/>
      <c r="G13" s="1028"/>
      <c r="H13" s="1029"/>
      <c r="I13" s="562"/>
      <c r="J13" s="562"/>
      <c r="K13" s="562"/>
      <c r="L13" s="562"/>
      <c r="T13"/>
      <c r="U13"/>
      <c r="V13"/>
      <c r="W13"/>
      <c r="X13"/>
      <c r="Y13"/>
      <c r="Z13"/>
      <c r="AA13"/>
      <c r="AB13"/>
      <c r="AC13"/>
      <c r="AD13"/>
    </row>
    <row r="14" spans="1:31" s="16" customFormat="1" ht="12.75" customHeight="1" x14ac:dyDescent="0.25">
      <c r="A14" s="466" t="s">
        <v>148</v>
      </c>
      <c r="B14" s="718">
        <v>6</v>
      </c>
      <c r="C14" s="840">
        <v>0</v>
      </c>
      <c r="D14" s="840">
        <v>2</v>
      </c>
      <c r="E14"/>
      <c r="F14" s="1030"/>
      <c r="G14" s="1028"/>
      <c r="H14" s="1029"/>
      <c r="I14" s="562"/>
      <c r="J14" s="562"/>
      <c r="K14" s="562"/>
      <c r="L14" s="562"/>
      <c r="T14"/>
      <c r="U14"/>
      <c r="V14"/>
      <c r="W14"/>
      <c r="X14"/>
      <c r="Y14"/>
      <c r="Z14"/>
      <c r="AA14"/>
      <c r="AB14"/>
      <c r="AC14"/>
      <c r="AD14"/>
    </row>
    <row r="15" spans="1:31" s="16" customFormat="1" ht="12.75" customHeight="1" x14ac:dyDescent="0.25">
      <c r="A15" s="466" t="s">
        <v>149</v>
      </c>
      <c r="B15" s="718">
        <v>9</v>
      </c>
      <c r="C15" s="840">
        <v>0</v>
      </c>
      <c r="D15" s="840">
        <v>3</v>
      </c>
      <c r="E15"/>
      <c r="F15" s="1030"/>
      <c r="G15" s="1028"/>
      <c r="H15" s="1029"/>
      <c r="I15" s="562"/>
      <c r="J15" s="562"/>
      <c r="K15" s="562"/>
      <c r="L15" s="562"/>
      <c r="T15"/>
      <c r="U15"/>
      <c r="V15"/>
      <c r="W15"/>
      <c r="X15"/>
      <c r="Y15"/>
      <c r="Z15"/>
      <c r="AA15"/>
      <c r="AB15"/>
      <c r="AC15"/>
      <c r="AD15"/>
    </row>
    <row r="16" spans="1:31" s="16" customFormat="1" ht="12.75" customHeight="1" x14ac:dyDescent="0.25">
      <c r="A16" s="466" t="s">
        <v>150</v>
      </c>
      <c r="B16" s="718">
        <v>66</v>
      </c>
      <c r="C16" s="840">
        <v>0</v>
      </c>
      <c r="D16" s="840">
        <v>3</v>
      </c>
      <c r="E16"/>
      <c r="F16" s="1030"/>
      <c r="G16" s="1028"/>
      <c r="H16" s="1029"/>
      <c r="I16" s="562"/>
      <c r="J16" s="562"/>
      <c r="K16" s="562"/>
      <c r="L16" s="562"/>
      <c r="T16"/>
      <c r="U16"/>
      <c r="V16"/>
      <c r="W16"/>
      <c r="X16"/>
      <c r="Y16"/>
      <c r="Z16"/>
      <c r="AA16"/>
      <c r="AB16"/>
      <c r="AC16"/>
      <c r="AD16"/>
    </row>
    <row r="17" spans="1:30" s="16" customFormat="1" ht="12.6" customHeight="1" x14ac:dyDescent="0.25">
      <c r="A17" s="296" t="s">
        <v>151</v>
      </c>
      <c r="B17" s="719">
        <v>142</v>
      </c>
      <c r="C17" s="719">
        <f>SUM(C6:C16)</f>
        <v>0</v>
      </c>
      <c r="D17" s="719">
        <f>SUM(D6:D16)</f>
        <v>43</v>
      </c>
      <c r="E17"/>
      <c r="F17" s="562"/>
      <c r="G17" s="562"/>
      <c r="H17" s="562"/>
      <c r="I17" s="562"/>
      <c r="J17" s="562"/>
      <c r="K17" s="562"/>
      <c r="L17" s="562"/>
      <c r="T17"/>
      <c r="U17"/>
      <c r="V17"/>
      <c r="W17"/>
      <c r="X17"/>
      <c r="Y17"/>
      <c r="Z17"/>
      <c r="AA17"/>
      <c r="AB17"/>
      <c r="AC17"/>
      <c r="AD17"/>
    </row>
    <row r="18" spans="1:30" s="16" customFormat="1" ht="12.75" customHeight="1" x14ac:dyDescent="0.25">
      <c r="A18" s="466" t="s">
        <v>152</v>
      </c>
      <c r="B18" s="718">
        <v>10</v>
      </c>
      <c r="C18" s="840">
        <v>0</v>
      </c>
      <c r="D18" s="840">
        <v>1</v>
      </c>
      <c r="E18"/>
      <c r="F18" s="562"/>
      <c r="G18" s="1030"/>
      <c r="H18" s="1030"/>
      <c r="I18" s="562"/>
      <c r="J18" s="562"/>
      <c r="K18" s="562"/>
      <c r="L18" s="562"/>
      <c r="T18"/>
      <c r="U18"/>
      <c r="V18"/>
      <c r="W18"/>
      <c r="X18"/>
      <c r="Y18"/>
      <c r="Z18"/>
      <c r="AA18"/>
      <c r="AB18"/>
      <c r="AC18"/>
      <c r="AD18"/>
    </row>
    <row r="19" spans="1:30" s="16" customFormat="1" ht="12.75" customHeight="1" x14ac:dyDescent="0.25">
      <c r="A19" s="466" t="s">
        <v>153</v>
      </c>
      <c r="B19" s="718">
        <v>11</v>
      </c>
      <c r="C19" s="840">
        <v>2</v>
      </c>
      <c r="D19" s="840">
        <v>4</v>
      </c>
      <c r="E19"/>
      <c r="F19" s="1030"/>
      <c r="G19" s="1030"/>
      <c r="H19" s="1030"/>
      <c r="I19" s="562"/>
      <c r="J19" s="562"/>
      <c r="K19" s="562"/>
      <c r="L19" s="562"/>
      <c r="T19"/>
      <c r="U19"/>
      <c r="V19"/>
      <c r="W19"/>
      <c r="X19"/>
      <c r="Y19"/>
      <c r="Z19"/>
      <c r="AA19"/>
      <c r="AB19"/>
      <c r="AC19"/>
      <c r="AD19"/>
    </row>
    <row r="20" spans="1:30" s="16" customFormat="1" ht="12.75" customHeight="1" x14ac:dyDescent="0.25">
      <c r="A20" s="466" t="s">
        <v>154</v>
      </c>
      <c r="B20" s="718">
        <v>11</v>
      </c>
      <c r="C20" s="840">
        <v>2</v>
      </c>
      <c r="D20" s="840">
        <v>10</v>
      </c>
      <c r="E20"/>
      <c r="F20" s="1030"/>
      <c r="G20" s="1030"/>
      <c r="H20" s="1030"/>
      <c r="I20" s="562"/>
      <c r="J20" s="562"/>
      <c r="K20" s="562"/>
      <c r="L20" s="562"/>
      <c r="T20"/>
      <c r="U20"/>
      <c r="V20"/>
      <c r="W20"/>
      <c r="X20"/>
      <c r="Y20"/>
      <c r="Z20"/>
      <c r="AA20"/>
      <c r="AB20"/>
      <c r="AC20"/>
      <c r="AD20"/>
    </row>
    <row r="21" spans="1:30" s="16" customFormat="1" ht="12.75" customHeight="1" x14ac:dyDescent="0.25">
      <c r="A21" s="466" t="s">
        <v>155</v>
      </c>
      <c r="B21" s="718">
        <v>12</v>
      </c>
      <c r="C21" s="840">
        <v>1</v>
      </c>
      <c r="D21" s="840">
        <v>4</v>
      </c>
      <c r="E21"/>
      <c r="F21" s="1030"/>
      <c r="G21" s="1030"/>
      <c r="H21" s="1030"/>
      <c r="I21" s="562"/>
      <c r="J21" s="562"/>
      <c r="K21" s="562"/>
      <c r="L21" s="562"/>
      <c r="T21"/>
      <c r="U21"/>
      <c r="V21"/>
      <c r="W21"/>
      <c r="X21"/>
      <c r="Y21"/>
      <c r="Z21"/>
      <c r="AA21"/>
      <c r="AB21"/>
      <c r="AC21"/>
      <c r="AD21"/>
    </row>
    <row r="22" spans="1:30" s="16" customFormat="1" ht="12.75" customHeight="1" x14ac:dyDescent="0.25">
      <c r="A22" s="466" t="s">
        <v>156</v>
      </c>
      <c r="B22" s="718">
        <v>5</v>
      </c>
      <c r="C22" s="840">
        <v>0</v>
      </c>
      <c r="D22" s="840">
        <v>11</v>
      </c>
      <c r="E22"/>
      <c r="F22" s="1030"/>
      <c r="G22" s="1030"/>
      <c r="H22" s="1030"/>
      <c r="I22" s="562"/>
      <c r="J22" s="562"/>
      <c r="K22" s="562"/>
      <c r="L22" s="562"/>
      <c r="T22"/>
      <c r="U22"/>
      <c r="V22"/>
      <c r="W22"/>
      <c r="X22"/>
      <c r="Y22"/>
      <c r="Z22"/>
      <c r="AA22"/>
      <c r="AB22"/>
      <c r="AC22"/>
      <c r="AD22"/>
    </row>
    <row r="23" spans="1:30" s="16" customFormat="1" ht="12.75" customHeight="1" x14ac:dyDescent="0.25">
      <c r="A23" s="467" t="s">
        <v>157</v>
      </c>
      <c r="B23" s="718">
        <v>4</v>
      </c>
      <c r="C23" s="840">
        <v>0</v>
      </c>
      <c r="D23" s="840">
        <v>1</v>
      </c>
      <c r="E23"/>
      <c r="F23" s="1030"/>
      <c r="G23" s="1030"/>
      <c r="H23" s="1030"/>
      <c r="I23" s="562"/>
      <c r="J23" s="562"/>
      <c r="K23" s="562"/>
      <c r="L23" s="562"/>
      <c r="T23"/>
      <c r="U23"/>
      <c r="V23"/>
      <c r="W23"/>
      <c r="X23"/>
      <c r="Y23"/>
      <c r="Z23"/>
      <c r="AA23"/>
      <c r="AB23"/>
      <c r="AC23"/>
      <c r="AD23"/>
    </row>
    <row r="24" spans="1:30" s="16" customFormat="1" ht="12.75" customHeight="1" x14ac:dyDescent="0.25">
      <c r="A24" s="467" t="s">
        <v>158</v>
      </c>
      <c r="B24" s="720">
        <v>2</v>
      </c>
      <c r="C24" s="840">
        <v>0</v>
      </c>
      <c r="D24" s="840">
        <v>1</v>
      </c>
      <c r="E24"/>
      <c r="F24" s="1030"/>
      <c r="G24" s="1030"/>
      <c r="H24" s="1030"/>
      <c r="I24" s="562"/>
      <c r="J24" s="562"/>
      <c r="K24" s="562"/>
      <c r="L24" s="562"/>
      <c r="T24"/>
      <c r="U24"/>
      <c r="V24"/>
      <c r="W24"/>
      <c r="X24"/>
      <c r="Y24"/>
      <c r="Z24"/>
      <c r="AA24"/>
      <c r="AB24"/>
      <c r="AC24"/>
      <c r="AD24"/>
    </row>
    <row r="25" spans="1:30" s="16" customFormat="1" ht="12.75" customHeight="1" x14ac:dyDescent="0.25">
      <c r="A25" s="467" t="s">
        <v>159</v>
      </c>
      <c r="B25" s="720">
        <v>6</v>
      </c>
      <c r="C25" s="841">
        <v>0</v>
      </c>
      <c r="D25" s="841">
        <v>1</v>
      </c>
      <c r="E25"/>
      <c r="F25" s="1030"/>
      <c r="G25" s="1030"/>
      <c r="H25" s="1030"/>
      <c r="I25" s="562"/>
      <c r="J25" s="562"/>
      <c r="K25" s="562"/>
      <c r="L25" s="562"/>
      <c r="T25"/>
      <c r="U25"/>
      <c r="V25"/>
      <c r="W25"/>
      <c r="X25"/>
      <c r="Y25"/>
      <c r="Z25"/>
      <c r="AA25"/>
      <c r="AB25"/>
      <c r="AC25"/>
      <c r="AD25"/>
    </row>
    <row r="26" spans="1:30" s="16" customFormat="1" ht="12.75" customHeight="1" x14ac:dyDescent="0.25">
      <c r="A26" s="467" t="s">
        <v>160</v>
      </c>
      <c r="B26" s="720">
        <v>0</v>
      </c>
      <c r="C26" s="841">
        <v>0</v>
      </c>
      <c r="D26" s="841">
        <v>0</v>
      </c>
      <c r="E26"/>
      <c r="F26" s="1030"/>
      <c r="I26" s="562"/>
      <c r="J26" s="562"/>
      <c r="K26" s="562"/>
      <c r="L26" s="562"/>
      <c r="T26"/>
      <c r="U26"/>
      <c r="V26"/>
      <c r="W26"/>
      <c r="X26"/>
      <c r="Y26"/>
      <c r="Z26"/>
      <c r="AA26"/>
      <c r="AB26"/>
      <c r="AC26"/>
      <c r="AD26"/>
    </row>
    <row r="27" spans="1:30" s="16" customFormat="1" ht="12.75" customHeight="1" x14ac:dyDescent="0.25">
      <c r="A27" s="467" t="s">
        <v>161</v>
      </c>
      <c r="B27" s="720">
        <v>25</v>
      </c>
      <c r="C27" s="841">
        <v>2</v>
      </c>
      <c r="D27" s="841">
        <v>17</v>
      </c>
      <c r="E27"/>
      <c r="F27" s="1030"/>
      <c r="G27" s="1030"/>
      <c r="H27" s="1030"/>
      <c r="I27" s="562"/>
      <c r="J27" s="562"/>
      <c r="K27" s="562"/>
      <c r="L27" s="562"/>
      <c r="T27"/>
      <c r="U27"/>
      <c r="V27"/>
      <c r="W27"/>
      <c r="X27"/>
      <c r="Y27"/>
      <c r="Z27"/>
      <c r="AA27"/>
      <c r="AB27"/>
      <c r="AC27"/>
      <c r="AD27"/>
    </row>
    <row r="28" spans="1:30" s="16" customFormat="1" ht="12.75" customHeight="1" x14ac:dyDescent="0.3">
      <c r="A28" s="467" t="s">
        <v>162</v>
      </c>
      <c r="B28" s="720">
        <v>5</v>
      </c>
      <c r="C28" s="841">
        <v>7</v>
      </c>
      <c r="D28" s="841">
        <v>14</v>
      </c>
      <c r="E28"/>
      <c r="F28" s="1030"/>
      <c r="G28" s="1030"/>
      <c r="H28" s="1030"/>
      <c r="I28" s="562"/>
      <c r="J28" s="562"/>
      <c r="K28" s="562"/>
      <c r="L28" s="562"/>
      <c r="T28"/>
      <c r="U28"/>
      <c r="V28"/>
      <c r="W28"/>
      <c r="X28"/>
      <c r="Y28"/>
      <c r="Z28"/>
      <c r="AA28"/>
      <c r="AB28"/>
      <c r="AC28"/>
      <c r="AD28"/>
    </row>
    <row r="29" spans="1:30" s="16" customFormat="1" ht="12.75" customHeight="1" x14ac:dyDescent="0.3">
      <c r="A29" s="466" t="s">
        <v>163</v>
      </c>
      <c r="B29" s="718">
        <v>0</v>
      </c>
      <c r="C29" s="841">
        <v>0</v>
      </c>
      <c r="D29" s="841">
        <v>0</v>
      </c>
      <c r="E29"/>
      <c r="F29" s="1030"/>
      <c r="I29" s="562"/>
      <c r="J29" s="562"/>
      <c r="K29" s="562"/>
      <c r="L29" s="562"/>
      <c r="T29"/>
      <c r="U29"/>
      <c r="V29"/>
      <c r="W29"/>
      <c r="X29"/>
      <c r="Y29"/>
      <c r="Z29"/>
      <c r="AA29"/>
      <c r="AB29"/>
      <c r="AC29"/>
      <c r="AD29"/>
    </row>
    <row r="30" spans="1:30" s="16" customFormat="1" ht="12.75" customHeight="1" x14ac:dyDescent="0.25">
      <c r="A30" s="466" t="s">
        <v>164</v>
      </c>
      <c r="B30" s="718">
        <v>16</v>
      </c>
      <c r="C30" s="841">
        <v>0</v>
      </c>
      <c r="D30" s="841">
        <v>13</v>
      </c>
      <c r="E30"/>
      <c r="F30" s="1030"/>
      <c r="G30" s="1030"/>
      <c r="H30" s="1030"/>
      <c r="I30" s="562"/>
      <c r="J30" s="562"/>
      <c r="K30" s="562"/>
      <c r="L30" s="562"/>
      <c r="T30"/>
      <c r="U30"/>
      <c r="V30"/>
      <c r="W30"/>
      <c r="X30"/>
      <c r="Y30"/>
      <c r="Z30"/>
      <c r="AA30"/>
      <c r="AB30"/>
      <c r="AC30"/>
      <c r="AD30"/>
    </row>
    <row r="31" spans="1:30" s="16" customFormat="1" ht="12.75" customHeight="1" x14ac:dyDescent="0.25">
      <c r="A31" s="466" t="s">
        <v>165</v>
      </c>
      <c r="B31" s="718">
        <v>4</v>
      </c>
      <c r="C31" s="721">
        <v>1</v>
      </c>
      <c r="D31" s="721">
        <v>7</v>
      </c>
      <c r="E31"/>
      <c r="F31" s="1030"/>
      <c r="G31" s="1030"/>
      <c r="H31" s="1030"/>
      <c r="I31" s="562"/>
      <c r="J31" s="562"/>
      <c r="K31" s="562"/>
      <c r="L31" s="562"/>
      <c r="T31"/>
      <c r="U31"/>
      <c r="V31"/>
      <c r="W31"/>
      <c r="X31"/>
      <c r="Y31"/>
      <c r="Z31"/>
      <c r="AA31"/>
      <c r="AB31"/>
      <c r="AC31"/>
      <c r="AD31"/>
    </row>
    <row r="32" spans="1:30" s="16" customFormat="1" ht="12.75" customHeight="1" x14ac:dyDescent="0.25">
      <c r="A32" s="466" t="s">
        <v>166</v>
      </c>
      <c r="B32" s="718">
        <v>13</v>
      </c>
      <c r="C32" s="841">
        <v>0</v>
      </c>
      <c r="D32" s="841">
        <v>4</v>
      </c>
      <c r="E32"/>
      <c r="F32" s="1030"/>
      <c r="G32" s="1030"/>
      <c r="H32" s="1030"/>
      <c r="I32" s="562"/>
      <c r="J32" s="562"/>
      <c r="K32" s="562"/>
      <c r="L32" s="562"/>
      <c r="T32"/>
      <c r="U32"/>
      <c r="V32"/>
      <c r="W32"/>
      <c r="X32"/>
      <c r="Y32"/>
      <c r="Z32"/>
      <c r="AA32"/>
      <c r="AB32"/>
      <c r="AC32"/>
      <c r="AD32"/>
    </row>
    <row r="33" spans="1:30" s="16" customFormat="1" ht="12.75" customHeight="1" x14ac:dyDescent="0.3">
      <c r="A33" s="466" t="s">
        <v>167</v>
      </c>
      <c r="B33" s="718">
        <v>3</v>
      </c>
      <c r="C33" s="841">
        <v>1</v>
      </c>
      <c r="D33" s="841">
        <v>3</v>
      </c>
      <c r="E33"/>
      <c r="F33" s="1030"/>
      <c r="G33" s="1030"/>
      <c r="H33" s="1030"/>
      <c r="I33" s="562"/>
      <c r="J33" s="562"/>
      <c r="K33" s="562"/>
      <c r="L33" s="562"/>
      <c r="T33"/>
      <c r="U33"/>
      <c r="V33"/>
      <c r="W33"/>
      <c r="X33"/>
      <c r="Y33"/>
      <c r="Z33"/>
      <c r="AA33"/>
      <c r="AB33"/>
      <c r="AC33"/>
      <c r="AD33"/>
    </row>
    <row r="34" spans="1:30" ht="12.75" customHeight="1" x14ac:dyDescent="0.3">
      <c r="A34" s="467" t="s">
        <v>168</v>
      </c>
      <c r="B34" s="718">
        <v>2</v>
      </c>
      <c r="C34" s="841">
        <v>0</v>
      </c>
      <c r="D34" s="841">
        <v>5</v>
      </c>
      <c r="F34" s="1030"/>
      <c r="G34" s="1030"/>
      <c r="H34" s="1030"/>
      <c r="I34" s="562"/>
      <c r="J34" s="562"/>
      <c r="K34" s="562"/>
      <c r="L34" s="562"/>
    </row>
    <row r="35" spans="1:30" ht="12.75" customHeight="1" x14ac:dyDescent="0.3">
      <c r="A35" s="467" t="s">
        <v>169</v>
      </c>
      <c r="B35" s="718">
        <v>19</v>
      </c>
      <c r="C35" s="841">
        <v>0</v>
      </c>
      <c r="D35" s="841">
        <v>11</v>
      </c>
      <c r="F35" s="1030"/>
      <c r="G35" s="1030"/>
      <c r="H35" s="1030"/>
      <c r="I35" s="562"/>
      <c r="J35" s="562"/>
      <c r="K35" s="562"/>
      <c r="L35" s="562"/>
    </row>
    <row r="36" spans="1:30" ht="12.75" customHeight="1" x14ac:dyDescent="0.3">
      <c r="A36" s="467" t="s">
        <v>170</v>
      </c>
      <c r="B36" s="720">
        <v>46</v>
      </c>
      <c r="C36" s="841">
        <v>1</v>
      </c>
      <c r="D36" s="841">
        <v>23</v>
      </c>
      <c r="F36" s="1030"/>
      <c r="G36" s="1030"/>
      <c r="H36" s="1030"/>
      <c r="I36" s="562"/>
      <c r="J36" s="562"/>
      <c r="K36" s="562"/>
      <c r="L36" s="562"/>
    </row>
    <row r="37" spans="1:30" ht="12" customHeight="1" x14ac:dyDescent="0.3">
      <c r="A37" s="296" t="s">
        <v>171</v>
      </c>
      <c r="B37" s="719">
        <v>194</v>
      </c>
      <c r="C37" s="719">
        <f>SUM(C18:C36)</f>
        <v>17</v>
      </c>
      <c r="D37" s="719">
        <f>SUM(D18:D36)</f>
        <v>130</v>
      </c>
      <c r="F37" s="1030"/>
      <c r="G37" s="1030"/>
      <c r="H37" s="562"/>
      <c r="I37" s="562"/>
      <c r="J37" s="562"/>
      <c r="K37" s="562"/>
      <c r="L37" s="562"/>
    </row>
    <row r="38" spans="1:30" s="16" customFormat="1" ht="12.75" customHeight="1" x14ac:dyDescent="0.3">
      <c r="A38" s="500" t="s">
        <v>172</v>
      </c>
      <c r="B38" s="722">
        <v>1</v>
      </c>
      <c r="C38" s="841">
        <v>2</v>
      </c>
      <c r="D38" s="841">
        <v>8</v>
      </c>
      <c r="E38"/>
      <c r="F38" s="1030"/>
      <c r="G38" s="1028"/>
      <c r="H38" s="255"/>
      <c r="I38" s="255"/>
      <c r="J38" s="255"/>
      <c r="K38" s="255"/>
      <c r="L38" s="255"/>
      <c r="T38"/>
      <c r="U38"/>
      <c r="V38"/>
      <c r="W38"/>
      <c r="X38"/>
      <c r="Y38"/>
      <c r="Z38"/>
      <c r="AA38"/>
      <c r="AB38"/>
      <c r="AC38"/>
      <c r="AD38"/>
    </row>
    <row r="39" spans="1:30" s="16" customFormat="1" ht="12.75" customHeight="1" x14ac:dyDescent="0.3">
      <c r="A39" s="500" t="s">
        <v>173</v>
      </c>
      <c r="B39" s="722">
        <v>0</v>
      </c>
      <c r="C39" s="721">
        <v>1</v>
      </c>
      <c r="D39" s="721">
        <v>4</v>
      </c>
      <c r="E39"/>
      <c r="F39" s="1030"/>
      <c r="G39" s="1028"/>
      <c r="H39" s="255"/>
      <c r="I39" s="255"/>
      <c r="J39" s="1029"/>
      <c r="K39" s="255"/>
      <c r="L39" s="255"/>
      <c r="T39"/>
      <c r="U39"/>
      <c r="V39"/>
      <c r="W39"/>
      <c r="X39"/>
      <c r="Y39"/>
      <c r="Z39"/>
      <c r="AA39"/>
      <c r="AB39"/>
      <c r="AC39"/>
      <c r="AD39"/>
    </row>
    <row r="40" spans="1:30" s="16" customFormat="1" ht="12.75" customHeight="1" x14ac:dyDescent="0.3">
      <c r="A40" s="500" t="s">
        <v>174</v>
      </c>
      <c r="B40" s="722">
        <v>16</v>
      </c>
      <c r="C40" s="841">
        <v>1</v>
      </c>
      <c r="D40" s="841">
        <v>19</v>
      </c>
      <c r="E40"/>
      <c r="F40" s="1030"/>
      <c r="G40" s="1028"/>
      <c r="H40" s="255"/>
      <c r="I40" s="255"/>
      <c r="J40" s="1029"/>
      <c r="K40" s="255"/>
      <c r="L40" s="255"/>
      <c r="T40"/>
      <c r="U40"/>
      <c r="V40"/>
      <c r="W40"/>
      <c r="X40"/>
      <c r="Y40"/>
      <c r="Z40"/>
      <c r="AA40"/>
      <c r="AB40"/>
      <c r="AC40"/>
      <c r="AD40"/>
    </row>
    <row r="41" spans="1:30" s="16" customFormat="1" ht="12.75" customHeight="1" x14ac:dyDescent="0.3">
      <c r="A41" s="500" t="s">
        <v>175</v>
      </c>
      <c r="B41" s="723">
        <v>1</v>
      </c>
      <c r="C41" s="841">
        <v>0</v>
      </c>
      <c r="D41" s="841">
        <v>0</v>
      </c>
      <c r="E41"/>
      <c r="H41" s="255"/>
      <c r="I41" s="255"/>
      <c r="J41" s="1029"/>
      <c r="K41" s="255"/>
      <c r="L41" s="255"/>
      <c r="T41"/>
      <c r="U41"/>
      <c r="V41"/>
      <c r="W41"/>
      <c r="X41"/>
      <c r="Y41"/>
      <c r="Z41"/>
      <c r="AA41"/>
      <c r="AB41"/>
      <c r="AC41"/>
      <c r="AD41"/>
    </row>
    <row r="42" spans="1:30" s="16" customFormat="1" ht="12.75" customHeight="1" x14ac:dyDescent="0.3">
      <c r="A42" s="500" t="s">
        <v>176</v>
      </c>
      <c r="B42" s="722">
        <v>1</v>
      </c>
      <c r="C42" s="721">
        <v>0</v>
      </c>
      <c r="D42" s="721">
        <v>0</v>
      </c>
      <c r="E42" s="255"/>
      <c r="H42" s="255"/>
      <c r="I42" s="255"/>
      <c r="J42" s="1029"/>
      <c r="K42" s="255"/>
      <c r="L42" s="255"/>
      <c r="T42"/>
      <c r="U42"/>
      <c r="V42"/>
      <c r="W42"/>
      <c r="X42"/>
      <c r="Y42"/>
      <c r="Z42"/>
      <c r="AA42"/>
      <c r="AB42"/>
      <c r="AC42"/>
      <c r="AD42"/>
    </row>
    <row r="43" spans="1:30" s="16" customFormat="1" ht="12.75" customHeight="1" x14ac:dyDescent="0.3">
      <c r="A43" s="500" t="s">
        <v>177</v>
      </c>
      <c r="B43" s="722">
        <v>7</v>
      </c>
      <c r="C43" s="841">
        <v>4</v>
      </c>
      <c r="D43" s="841">
        <v>17</v>
      </c>
      <c r="E43" s="255"/>
      <c r="F43" s="1030"/>
      <c r="G43" s="1028"/>
      <c r="H43" s="255"/>
      <c r="I43" s="255"/>
      <c r="J43" s="1029"/>
      <c r="K43" s="255"/>
      <c r="L43" s="255"/>
      <c r="T43"/>
      <c r="U43"/>
      <c r="V43"/>
      <c r="W43"/>
      <c r="X43"/>
      <c r="Y43"/>
      <c r="Z43"/>
      <c r="AA43"/>
      <c r="AB43"/>
      <c r="AC43"/>
      <c r="AD43"/>
    </row>
    <row r="44" spans="1:30" s="16" customFormat="1" ht="12.75" customHeight="1" x14ac:dyDescent="0.3">
      <c r="A44" s="500" t="s">
        <v>178</v>
      </c>
      <c r="B44" s="722">
        <v>7</v>
      </c>
      <c r="C44" s="841">
        <v>3</v>
      </c>
      <c r="D44" s="841">
        <v>13</v>
      </c>
      <c r="E44" s="255"/>
      <c r="F44" s="1030"/>
      <c r="G44" s="1028"/>
      <c r="H44" s="255"/>
      <c r="I44" s="255"/>
      <c r="J44" s="1029"/>
      <c r="K44" s="255"/>
      <c r="L44" s="255"/>
      <c r="T44"/>
      <c r="U44"/>
      <c r="V44"/>
      <c r="W44"/>
      <c r="X44"/>
      <c r="Y44"/>
      <c r="Z44"/>
      <c r="AA44"/>
      <c r="AB44"/>
      <c r="AC44"/>
      <c r="AD44"/>
    </row>
    <row r="45" spans="1:30" s="16" customFormat="1" ht="12.75" customHeight="1" x14ac:dyDescent="0.3">
      <c r="A45" s="500" t="s">
        <v>179</v>
      </c>
      <c r="B45" s="722">
        <v>1</v>
      </c>
      <c r="C45" s="721">
        <v>0</v>
      </c>
      <c r="D45" s="721">
        <v>1</v>
      </c>
      <c r="E45" s="255"/>
      <c r="F45" s="1030"/>
      <c r="G45" s="1028"/>
      <c r="H45" s="255"/>
      <c r="I45" s="255"/>
      <c r="J45" s="1029"/>
      <c r="K45" s="255"/>
      <c r="L45" s="255"/>
      <c r="T45"/>
      <c r="U45"/>
      <c r="V45"/>
      <c r="W45"/>
      <c r="X45"/>
      <c r="Y45"/>
      <c r="Z45"/>
      <c r="AA45"/>
      <c r="AB45"/>
      <c r="AC45"/>
      <c r="AD45"/>
    </row>
    <row r="46" spans="1:30" s="16" customFormat="1" ht="12.75" customHeight="1" x14ac:dyDescent="0.3">
      <c r="A46" s="500" t="s">
        <v>180</v>
      </c>
      <c r="B46" s="722">
        <v>13</v>
      </c>
      <c r="C46" s="841">
        <v>1</v>
      </c>
      <c r="D46" s="841">
        <v>4</v>
      </c>
      <c r="E46" s="255"/>
      <c r="F46" s="1030"/>
      <c r="G46" s="1028"/>
      <c r="H46" s="255"/>
      <c r="I46" s="255"/>
      <c r="J46" s="1029"/>
      <c r="K46" s="255"/>
      <c r="L46" s="255"/>
      <c r="T46"/>
      <c r="U46"/>
      <c r="V46"/>
      <c r="W46"/>
      <c r="X46"/>
      <c r="Y46"/>
      <c r="Z46"/>
      <c r="AA46"/>
      <c r="AB46"/>
      <c r="AC46"/>
      <c r="AD46"/>
    </row>
    <row r="47" spans="1:30" s="16" customFormat="1" ht="12.75" customHeight="1" x14ac:dyDescent="0.3">
      <c r="A47" s="500" t="s">
        <v>181</v>
      </c>
      <c r="B47" s="722">
        <v>1</v>
      </c>
      <c r="C47" s="841">
        <v>0</v>
      </c>
      <c r="D47" s="841">
        <v>0</v>
      </c>
      <c r="E47" s="255"/>
      <c r="H47"/>
      <c r="I47"/>
      <c r="J47" s="1029"/>
      <c r="T47"/>
      <c r="U47"/>
      <c r="V47"/>
      <c r="W47"/>
      <c r="X47"/>
      <c r="Y47"/>
      <c r="Z47"/>
      <c r="AA47"/>
      <c r="AB47"/>
      <c r="AC47"/>
      <c r="AD47"/>
    </row>
    <row r="48" spans="1:30" s="16" customFormat="1" ht="12.75" customHeight="1" x14ac:dyDescent="0.3">
      <c r="A48" s="500" t="s">
        <v>182</v>
      </c>
      <c r="B48" s="722">
        <v>5</v>
      </c>
      <c r="C48" s="721">
        <v>0</v>
      </c>
      <c r="D48" s="721">
        <v>1</v>
      </c>
      <c r="E48" s="255"/>
      <c r="F48" s="1030"/>
      <c r="G48" s="1028"/>
      <c r="H48" s="255"/>
      <c r="I48"/>
      <c r="J48" s="1029"/>
      <c r="T48"/>
      <c r="U48"/>
      <c r="V48"/>
      <c r="W48"/>
      <c r="X48"/>
      <c r="Y48"/>
      <c r="Z48"/>
      <c r="AA48"/>
      <c r="AB48"/>
      <c r="AC48"/>
      <c r="AD48"/>
    </row>
    <row r="49" spans="1:30" s="16" customFormat="1" ht="12.75" customHeight="1" x14ac:dyDescent="0.3">
      <c r="A49" s="500" t="s">
        <v>183</v>
      </c>
      <c r="B49" s="722">
        <v>0</v>
      </c>
      <c r="C49" s="841">
        <v>0</v>
      </c>
      <c r="D49" s="841">
        <v>0</v>
      </c>
      <c r="E49" s="255"/>
      <c r="H49" s="255"/>
      <c r="I49"/>
      <c r="J49" s="1029"/>
      <c r="T49"/>
      <c r="U49"/>
      <c r="V49"/>
      <c r="W49"/>
      <c r="X49"/>
      <c r="Y49"/>
      <c r="Z49"/>
      <c r="AA49"/>
      <c r="AB49"/>
      <c r="AC49"/>
      <c r="AD49"/>
    </row>
    <row r="50" spans="1:30" s="16" customFormat="1" ht="12.75" customHeight="1" x14ac:dyDescent="0.3">
      <c r="A50" s="500" t="s">
        <v>184</v>
      </c>
      <c r="B50" s="722">
        <v>1</v>
      </c>
      <c r="C50" s="841">
        <v>2</v>
      </c>
      <c r="D50" s="841">
        <v>5</v>
      </c>
      <c r="E50" s="255"/>
      <c r="F50" s="1028"/>
      <c r="G50" s="1028"/>
      <c r="H50" s="255"/>
      <c r="I50"/>
      <c r="J50" s="1029"/>
      <c r="T50"/>
      <c r="U50"/>
      <c r="V50"/>
      <c r="W50"/>
      <c r="X50"/>
      <c r="Y50"/>
      <c r="Z50"/>
      <c r="AA50"/>
      <c r="AB50"/>
      <c r="AC50"/>
      <c r="AD50"/>
    </row>
    <row r="51" spans="1:30" s="16" customFormat="1" ht="12.75" customHeight="1" x14ac:dyDescent="0.3">
      <c r="A51" s="500" t="s">
        <v>185</v>
      </c>
      <c r="B51" s="722">
        <v>5</v>
      </c>
      <c r="C51" s="841">
        <v>2</v>
      </c>
      <c r="D51" s="841">
        <v>15</v>
      </c>
      <c r="E51" s="255"/>
      <c r="F51" s="1028"/>
      <c r="G51" s="1028"/>
      <c r="H51" s="255"/>
      <c r="I51"/>
      <c r="J51" s="1029"/>
      <c r="T51"/>
      <c r="U51"/>
      <c r="V51"/>
      <c r="W51"/>
      <c r="X51"/>
      <c r="Y51"/>
      <c r="Z51"/>
      <c r="AA51"/>
      <c r="AB51"/>
      <c r="AC51"/>
      <c r="AD51"/>
    </row>
    <row r="52" spans="1:30" s="16" customFormat="1" ht="12.75" customHeight="1" x14ac:dyDescent="0.3">
      <c r="A52" s="500" t="s">
        <v>186</v>
      </c>
      <c r="B52" s="722">
        <v>6</v>
      </c>
      <c r="C52" s="841">
        <v>0</v>
      </c>
      <c r="D52" s="841">
        <v>1</v>
      </c>
      <c r="E52" s="255"/>
      <c r="F52" s="1028"/>
      <c r="G52" s="1029"/>
      <c r="H52" s="255"/>
      <c r="I52"/>
      <c r="J52" s="1029"/>
      <c r="T52"/>
      <c r="U52"/>
      <c r="V52"/>
      <c r="W52"/>
      <c r="X52"/>
      <c r="Y52"/>
      <c r="Z52"/>
      <c r="AA52"/>
      <c r="AB52"/>
      <c r="AC52"/>
      <c r="AD52"/>
    </row>
    <row r="53" spans="1:30" s="16" customFormat="1" ht="12.75" customHeight="1" x14ac:dyDescent="0.3">
      <c r="A53" s="500" t="s">
        <v>187</v>
      </c>
      <c r="B53" s="722">
        <v>5</v>
      </c>
      <c r="C53" s="721">
        <v>0</v>
      </c>
      <c r="D53" s="721">
        <v>5</v>
      </c>
      <c r="E53" s="255"/>
      <c r="F53" s="1028"/>
      <c r="G53" s="1029"/>
      <c r="H53" s="255"/>
      <c r="I53"/>
      <c r="J53" s="1029"/>
      <c r="T53"/>
      <c r="U53"/>
      <c r="V53"/>
      <c r="W53"/>
      <c r="X53"/>
      <c r="Y53"/>
      <c r="Z53"/>
      <c r="AA53"/>
      <c r="AB53"/>
      <c r="AC53"/>
      <c r="AD53"/>
    </row>
    <row r="54" spans="1:30" s="16" customFormat="1" ht="12.75" customHeight="1" x14ac:dyDescent="0.3">
      <c r="A54" s="500" t="s">
        <v>188</v>
      </c>
      <c r="B54" s="722">
        <v>3</v>
      </c>
      <c r="C54" s="841">
        <v>1</v>
      </c>
      <c r="D54" s="841">
        <v>3</v>
      </c>
      <c r="E54" s="255"/>
      <c r="F54" s="1028"/>
      <c r="G54" s="1029"/>
      <c r="H54" s="255"/>
      <c r="I54"/>
      <c r="J54" s="1029"/>
      <c r="T54"/>
      <c r="U54"/>
      <c r="V54"/>
      <c r="W54"/>
      <c r="X54"/>
      <c r="Y54"/>
      <c r="Z54"/>
      <c r="AA54"/>
      <c r="AB54"/>
      <c r="AC54"/>
      <c r="AD54"/>
    </row>
    <row r="55" spans="1:30" ht="12.75" customHeight="1" x14ac:dyDescent="0.3">
      <c r="A55" s="500" t="s">
        <v>189</v>
      </c>
      <c r="B55" s="722">
        <v>5</v>
      </c>
      <c r="C55" s="841">
        <v>0</v>
      </c>
      <c r="D55" s="841">
        <v>8</v>
      </c>
      <c r="E55" s="255"/>
      <c r="F55" s="1028"/>
      <c r="G55" s="1029"/>
      <c r="H55" s="255"/>
      <c r="J55" s="1029"/>
      <c r="K55"/>
      <c r="L55"/>
      <c r="M55"/>
      <c r="N55"/>
      <c r="O55"/>
      <c r="P55"/>
      <c r="Q55"/>
      <c r="R55"/>
      <c r="S55"/>
    </row>
    <row r="56" spans="1:30" ht="12.75" customHeight="1" x14ac:dyDescent="0.3">
      <c r="A56" s="500" t="s">
        <v>190</v>
      </c>
      <c r="B56" s="722">
        <v>5</v>
      </c>
      <c r="C56" s="841">
        <v>0</v>
      </c>
      <c r="D56" s="841">
        <v>5</v>
      </c>
      <c r="E56" s="255"/>
      <c r="F56" s="1028"/>
      <c r="G56" s="1029"/>
      <c r="H56" s="255"/>
      <c r="J56" s="1029"/>
      <c r="K56"/>
      <c r="L56"/>
      <c r="M56"/>
      <c r="N56"/>
      <c r="O56"/>
      <c r="P56"/>
      <c r="Q56"/>
      <c r="R56"/>
      <c r="S56"/>
    </row>
    <row r="57" spans="1:30" ht="12.75" customHeight="1" x14ac:dyDescent="0.3">
      <c r="A57" s="500" t="s">
        <v>191</v>
      </c>
      <c r="B57" s="722">
        <v>25</v>
      </c>
      <c r="C57" s="841">
        <v>0</v>
      </c>
      <c r="D57" s="841">
        <v>14</v>
      </c>
      <c r="E57" s="255"/>
      <c r="F57" s="1028"/>
      <c r="G57" s="1029"/>
      <c r="H57" s="255"/>
      <c r="J57" s="1029"/>
      <c r="K57"/>
      <c r="L57"/>
      <c r="M57"/>
      <c r="N57"/>
      <c r="O57"/>
      <c r="P57"/>
      <c r="Q57"/>
      <c r="R57"/>
      <c r="S57"/>
    </row>
    <row r="58" spans="1:30" ht="12.75" customHeight="1" x14ac:dyDescent="0.3">
      <c r="A58" s="500" t="s">
        <v>192</v>
      </c>
      <c r="B58" s="722">
        <v>1</v>
      </c>
      <c r="C58" s="841">
        <v>0</v>
      </c>
      <c r="D58" s="841">
        <v>0</v>
      </c>
      <c r="E58" s="255"/>
      <c r="G58" s="1029"/>
      <c r="H58" s="255"/>
      <c r="J58" s="1029"/>
      <c r="K58"/>
      <c r="L58"/>
      <c r="M58"/>
      <c r="N58"/>
      <c r="O58"/>
      <c r="P58"/>
      <c r="Q58"/>
      <c r="R58"/>
      <c r="S58"/>
    </row>
    <row r="59" spans="1:30" ht="12.75" customHeight="1" x14ac:dyDescent="0.3">
      <c r="A59" s="501" t="s">
        <v>193</v>
      </c>
      <c r="B59" s="722">
        <v>9</v>
      </c>
      <c r="C59" s="721">
        <v>1</v>
      </c>
      <c r="D59" s="721">
        <v>10</v>
      </c>
      <c r="E59" s="255"/>
      <c r="F59" s="1028"/>
      <c r="G59" s="1029"/>
      <c r="H59" s="255"/>
      <c r="J59" s="1029"/>
      <c r="K59"/>
      <c r="L59"/>
      <c r="M59"/>
      <c r="N59"/>
      <c r="O59"/>
      <c r="P59"/>
      <c r="Q59"/>
      <c r="R59"/>
      <c r="S59"/>
    </row>
    <row r="60" spans="1:30" ht="12.75" customHeight="1" x14ac:dyDescent="0.3">
      <c r="A60" s="296" t="s">
        <v>194</v>
      </c>
      <c r="B60" s="719">
        <v>118</v>
      </c>
      <c r="C60" s="719">
        <f>SUM(C38:C59)</f>
        <v>18</v>
      </c>
      <c r="D60" s="719">
        <f>SUM(D38:D59)</f>
        <v>133</v>
      </c>
      <c r="E60" s="255" t="s">
        <v>10</v>
      </c>
      <c r="G60" s="255"/>
      <c r="H60" s="255"/>
      <c r="K60"/>
      <c r="L60"/>
      <c r="M60"/>
      <c r="N60"/>
      <c r="O60"/>
      <c r="P60"/>
      <c r="Q60"/>
      <c r="R60"/>
      <c r="S60"/>
    </row>
    <row r="61" spans="1:30" ht="4.5" customHeight="1" x14ac:dyDescent="0.3">
      <c r="A61" s="1139"/>
      <c r="B61" s="1139"/>
      <c r="C61" s="1139"/>
      <c r="D61" s="1139"/>
      <c r="E61" s="255"/>
      <c r="G61" s="255"/>
      <c r="H61" s="255"/>
      <c r="K61"/>
      <c r="L61"/>
      <c r="M61"/>
      <c r="N61"/>
      <c r="O61"/>
      <c r="P61"/>
      <c r="Q61"/>
      <c r="R61"/>
      <c r="S61"/>
    </row>
    <row r="62" spans="1:30" ht="12.75" customHeight="1" x14ac:dyDescent="0.3">
      <c r="A62" s="1139"/>
      <c r="B62" s="1139"/>
      <c r="C62" s="1139"/>
      <c r="D62" s="1139"/>
      <c r="E62" s="255"/>
      <c r="G62" s="255"/>
      <c r="H62" s="255"/>
      <c r="K62"/>
      <c r="L62"/>
      <c r="M62"/>
      <c r="N62"/>
      <c r="O62"/>
      <c r="P62"/>
      <c r="Q62"/>
      <c r="R62"/>
      <c r="S62"/>
    </row>
    <row r="63" spans="1:30" ht="22.5" customHeight="1" x14ac:dyDescent="0.3">
      <c r="A63" s="1139"/>
      <c r="B63" s="1139"/>
      <c r="C63" s="1139"/>
      <c r="D63" s="1139"/>
      <c r="E63" s="255"/>
      <c r="G63" s="255"/>
      <c r="H63" s="255"/>
      <c r="K63"/>
      <c r="L63"/>
      <c r="M63"/>
      <c r="N63"/>
      <c r="O63"/>
      <c r="P63"/>
      <c r="Q63"/>
      <c r="R63"/>
      <c r="S63"/>
    </row>
    <row r="64" spans="1:30" ht="12.75" customHeight="1" x14ac:dyDescent="0.3">
      <c r="E64" s="255"/>
      <c r="G64" s="255"/>
      <c r="H64" s="255"/>
      <c r="K64"/>
      <c r="L64"/>
      <c r="M64"/>
      <c r="N64"/>
      <c r="O64"/>
      <c r="P64"/>
      <c r="Q64"/>
      <c r="R64"/>
      <c r="S64"/>
    </row>
    <row r="65" spans="7:19" ht="13.5" customHeight="1" x14ac:dyDescent="0.3">
      <c r="G65" s="255"/>
      <c r="H65" s="255"/>
      <c r="K65"/>
      <c r="L65"/>
      <c r="M65"/>
      <c r="N65"/>
      <c r="O65"/>
      <c r="P65"/>
      <c r="Q65"/>
      <c r="R65"/>
      <c r="S65"/>
    </row>
    <row r="66" spans="7:19" ht="12.75" customHeight="1" x14ac:dyDescent="0.3">
      <c r="G66" s="255"/>
      <c r="H66" s="255"/>
      <c r="K66"/>
      <c r="L66"/>
      <c r="M66"/>
      <c r="N66"/>
      <c r="O66"/>
      <c r="P66"/>
      <c r="Q66"/>
      <c r="R66"/>
      <c r="S66"/>
    </row>
    <row r="67" spans="7:19" ht="12.75" customHeight="1" x14ac:dyDescent="0.3">
      <c r="G67" s="255"/>
      <c r="H67" s="255"/>
      <c r="K67"/>
      <c r="L67"/>
      <c r="M67"/>
      <c r="N67"/>
      <c r="O67"/>
      <c r="P67"/>
      <c r="Q67"/>
      <c r="R67"/>
      <c r="S67"/>
    </row>
    <row r="68" spans="7:19" ht="12.75" customHeight="1" x14ac:dyDescent="0.3">
      <c r="G68" s="255"/>
      <c r="H68" s="255"/>
      <c r="K68"/>
      <c r="L68"/>
      <c r="M68"/>
      <c r="N68"/>
      <c r="O68"/>
      <c r="P68"/>
      <c r="Q68"/>
      <c r="R68"/>
      <c r="S68"/>
    </row>
    <row r="69" spans="7:19" ht="12.75" customHeight="1" x14ac:dyDescent="0.3">
      <c r="G69" s="255"/>
      <c r="H69" s="255"/>
      <c r="K69"/>
      <c r="L69"/>
      <c r="M69"/>
      <c r="N69"/>
      <c r="O69"/>
      <c r="P69"/>
      <c r="Q69"/>
      <c r="R69"/>
      <c r="S69"/>
    </row>
    <row r="70" spans="7:19" ht="12.75" customHeight="1" x14ac:dyDescent="0.3">
      <c r="G70" s="255"/>
      <c r="H70" s="255"/>
      <c r="K70"/>
      <c r="L70"/>
      <c r="M70"/>
      <c r="N70"/>
      <c r="O70"/>
      <c r="P70"/>
      <c r="Q70"/>
      <c r="R70"/>
      <c r="S70"/>
    </row>
    <row r="71" spans="7:19" ht="12.75" customHeight="1" x14ac:dyDescent="0.3">
      <c r="G71" s="255"/>
      <c r="H71" s="255"/>
      <c r="K71"/>
      <c r="L71"/>
      <c r="M71"/>
      <c r="N71"/>
      <c r="O71"/>
      <c r="P71"/>
      <c r="Q71"/>
      <c r="R71"/>
      <c r="S71"/>
    </row>
    <row r="72" spans="7:19" ht="12.75" customHeight="1" x14ac:dyDescent="0.3">
      <c r="G72" s="255"/>
      <c r="H72" s="255"/>
      <c r="K72"/>
      <c r="L72"/>
      <c r="M72"/>
      <c r="N72"/>
      <c r="O72"/>
      <c r="P72"/>
      <c r="Q72"/>
      <c r="R72"/>
      <c r="S72"/>
    </row>
    <row r="73" spans="7:19" ht="12.75" customHeight="1" x14ac:dyDescent="0.3">
      <c r="G73" s="255"/>
      <c r="H73" s="255"/>
      <c r="K73"/>
      <c r="L73"/>
      <c r="M73"/>
      <c r="N73"/>
      <c r="O73"/>
      <c r="P73"/>
      <c r="Q73"/>
      <c r="R73"/>
      <c r="S73"/>
    </row>
    <row r="74" spans="7:19" ht="12.75" customHeight="1" x14ac:dyDescent="0.3">
      <c r="G74" s="255"/>
      <c r="H74" s="255"/>
      <c r="K74"/>
      <c r="L74"/>
      <c r="M74"/>
      <c r="N74"/>
      <c r="O74"/>
      <c r="P74"/>
      <c r="Q74"/>
      <c r="R74"/>
      <c r="S74"/>
    </row>
    <row r="75" spans="7:19" ht="12.75" customHeight="1" x14ac:dyDescent="0.3">
      <c r="G75" s="255"/>
      <c r="H75" s="255"/>
      <c r="K75"/>
      <c r="L75"/>
      <c r="M75"/>
      <c r="N75"/>
      <c r="O75"/>
      <c r="P75"/>
      <c r="Q75"/>
      <c r="R75"/>
      <c r="S75"/>
    </row>
    <row r="76" spans="7:19" ht="12.75" customHeight="1" x14ac:dyDescent="0.3">
      <c r="G76" s="255"/>
      <c r="H76" s="255"/>
      <c r="K76"/>
      <c r="L76"/>
      <c r="M76"/>
      <c r="N76"/>
      <c r="O76"/>
      <c r="P76"/>
      <c r="Q76"/>
      <c r="R76"/>
      <c r="S76"/>
    </row>
    <row r="77" spans="7:19" ht="12.75" customHeight="1" x14ac:dyDescent="0.3">
      <c r="G77" s="255"/>
      <c r="H77" s="255"/>
      <c r="K77"/>
      <c r="L77"/>
      <c r="M77"/>
      <c r="N77"/>
      <c r="O77"/>
      <c r="P77"/>
      <c r="Q77"/>
      <c r="R77"/>
      <c r="S77"/>
    </row>
    <row r="78" spans="7:19" ht="12.75" customHeight="1" x14ac:dyDescent="0.3">
      <c r="G78" s="255"/>
      <c r="H78" s="255"/>
      <c r="K78"/>
      <c r="L78"/>
      <c r="M78"/>
      <c r="N78"/>
      <c r="O78"/>
      <c r="P78"/>
      <c r="Q78"/>
      <c r="R78"/>
      <c r="S78"/>
    </row>
    <row r="79" spans="7:19" ht="15" customHeight="1" x14ac:dyDescent="0.3">
      <c r="G79" s="255"/>
      <c r="H79" s="255"/>
      <c r="K79"/>
      <c r="L79"/>
      <c r="M79"/>
      <c r="N79"/>
      <c r="O79"/>
      <c r="P79"/>
      <c r="Q79"/>
      <c r="R79"/>
      <c r="S79"/>
    </row>
    <row r="80" spans="7:19" ht="11.25" customHeight="1" x14ac:dyDescent="0.3">
      <c r="G80" s="255"/>
      <c r="H80" s="255"/>
      <c r="K80"/>
      <c r="L80"/>
      <c r="M80"/>
      <c r="N80"/>
      <c r="O80"/>
      <c r="P80"/>
      <c r="Q80"/>
      <c r="R80"/>
      <c r="S80"/>
    </row>
    <row r="81" spans="1:19" ht="11.25" customHeight="1" x14ac:dyDescent="0.3">
      <c r="G81" s="255"/>
      <c r="H81" s="255"/>
      <c r="K81"/>
      <c r="L81"/>
      <c r="M81"/>
      <c r="N81"/>
      <c r="O81"/>
      <c r="P81"/>
      <c r="Q81"/>
      <c r="R81"/>
      <c r="S81"/>
    </row>
    <row r="82" spans="1:19" ht="11.25" customHeight="1" x14ac:dyDescent="0.3">
      <c r="G82" s="255"/>
      <c r="H82" s="255"/>
      <c r="K82"/>
      <c r="L82"/>
      <c r="M82"/>
      <c r="N82"/>
      <c r="O82"/>
      <c r="P82"/>
      <c r="Q82"/>
      <c r="R82"/>
      <c r="S82"/>
    </row>
    <row r="83" spans="1:19" ht="11.25" customHeight="1" x14ac:dyDescent="0.3">
      <c r="G83" s="255"/>
      <c r="H83" s="255"/>
      <c r="K83"/>
      <c r="L83"/>
      <c r="M83"/>
      <c r="N83"/>
      <c r="O83"/>
      <c r="P83"/>
      <c r="Q83"/>
      <c r="R83"/>
      <c r="S83"/>
    </row>
    <row r="84" spans="1:19" ht="15" customHeight="1" x14ac:dyDescent="0.3">
      <c r="G84" s="255"/>
      <c r="H84" s="255"/>
      <c r="K84"/>
      <c r="L84"/>
      <c r="M84"/>
      <c r="N84"/>
      <c r="O84"/>
      <c r="P84"/>
      <c r="Q84"/>
      <c r="R84"/>
      <c r="S84"/>
    </row>
    <row r="85" spans="1:19" ht="24" customHeight="1" x14ac:dyDescent="0.3">
      <c r="G85" s="255"/>
      <c r="H85" s="255"/>
      <c r="K85"/>
      <c r="L85"/>
      <c r="M85"/>
      <c r="N85"/>
      <c r="O85"/>
      <c r="P85"/>
      <c r="Q85"/>
      <c r="R85"/>
      <c r="S85"/>
    </row>
    <row r="86" spans="1:19" x14ac:dyDescent="0.3">
      <c r="G86" s="255"/>
      <c r="H86" s="255"/>
      <c r="K86"/>
      <c r="L86"/>
      <c r="M86"/>
      <c r="N86"/>
      <c r="O86"/>
      <c r="P86"/>
      <c r="Q86"/>
      <c r="R86"/>
      <c r="S86"/>
    </row>
    <row r="87" spans="1:19" x14ac:dyDescent="0.3">
      <c r="G87" s="255"/>
      <c r="H87" s="255"/>
      <c r="K87"/>
      <c r="L87"/>
      <c r="M87"/>
      <c r="N87"/>
      <c r="O87"/>
      <c r="P87"/>
      <c r="Q87"/>
      <c r="R87"/>
      <c r="S87"/>
    </row>
    <row r="88" spans="1:19" x14ac:dyDescent="0.3">
      <c r="G88" s="255"/>
      <c r="H88" s="255"/>
      <c r="K88"/>
      <c r="L88"/>
      <c r="M88"/>
      <c r="N88"/>
      <c r="O88"/>
      <c r="P88"/>
      <c r="Q88"/>
      <c r="R88"/>
      <c r="S88"/>
    </row>
    <row r="89" spans="1:19" x14ac:dyDescent="0.3">
      <c r="A89" s="184"/>
      <c r="B89" s="23"/>
      <c r="G89" s="255"/>
      <c r="H89" s="255"/>
      <c r="K89"/>
      <c r="L89"/>
      <c r="M89"/>
      <c r="N89"/>
      <c r="O89"/>
      <c r="P89"/>
      <c r="Q89"/>
      <c r="R89"/>
      <c r="S89"/>
    </row>
    <row r="90" spans="1:19" ht="15" customHeight="1" x14ac:dyDescent="0.3">
      <c r="A90" s="22"/>
      <c r="B90" s="23"/>
      <c r="G90" s="255"/>
      <c r="H90" s="255"/>
      <c r="K90"/>
      <c r="L90"/>
      <c r="M90"/>
      <c r="N90"/>
      <c r="O90"/>
      <c r="P90"/>
      <c r="Q90"/>
      <c r="R90"/>
      <c r="S90"/>
    </row>
    <row r="91" spans="1:19" x14ac:dyDescent="0.3">
      <c r="A91" s="22"/>
      <c r="B91" s="23"/>
      <c r="G91" s="255"/>
      <c r="H91" s="255"/>
      <c r="K91"/>
      <c r="L91"/>
      <c r="M91"/>
      <c r="N91"/>
      <c r="O91"/>
      <c r="P91"/>
      <c r="Q91"/>
      <c r="R91"/>
      <c r="S91"/>
    </row>
    <row r="92" spans="1:19" x14ac:dyDescent="0.3">
      <c r="A92" s="22"/>
      <c r="B92" s="23"/>
      <c r="G92" s="255"/>
      <c r="H92" s="255"/>
      <c r="K92"/>
      <c r="L92"/>
      <c r="M92"/>
      <c r="N92"/>
      <c r="O92"/>
      <c r="P92"/>
      <c r="Q92"/>
      <c r="R92"/>
      <c r="S92"/>
    </row>
    <row r="93" spans="1:19" s="16" customFormat="1" x14ac:dyDescent="0.3">
      <c r="A93" s="22"/>
      <c r="B93" s="23"/>
      <c r="C93"/>
      <c r="D93" s="23"/>
      <c r="E93"/>
      <c r="F93"/>
      <c r="G93" s="255"/>
      <c r="H93" s="255"/>
      <c r="I93"/>
      <c r="J93"/>
    </row>
    <row r="94" spans="1:19" s="16" customFormat="1" x14ac:dyDescent="0.3">
      <c r="A94" s="22"/>
      <c r="B94" s="23"/>
      <c r="C94"/>
      <c r="D94" s="23"/>
      <c r="E94"/>
      <c r="F94" s="1028"/>
      <c r="G94" s="1028"/>
      <c r="H94" s="1028"/>
      <c r="I94" s="1028"/>
      <c r="J94" s="1028"/>
      <c r="K94" s="1028"/>
    </row>
    <row r="95" spans="1:19" s="16" customFormat="1" x14ac:dyDescent="0.3">
      <c r="A95" s="22"/>
      <c r="B95" s="23"/>
      <c r="C95"/>
      <c r="D95" s="23"/>
      <c r="E95"/>
      <c r="F95" s="1028"/>
      <c r="G95" s="1028"/>
      <c r="H95" s="1028"/>
      <c r="I95" s="1028"/>
      <c r="J95" s="1028"/>
      <c r="K95" s="1028"/>
    </row>
    <row r="96" spans="1:19" s="16" customFormat="1" x14ac:dyDescent="0.3">
      <c r="A96" s="22"/>
      <c r="B96" s="23"/>
      <c r="C96"/>
      <c r="D96" s="23"/>
      <c r="E96"/>
      <c r="F96" s="1028"/>
      <c r="G96" s="1028"/>
      <c r="H96" s="1028"/>
      <c r="I96" s="1028"/>
      <c r="J96" s="1028"/>
      <c r="K96" s="1028"/>
    </row>
    <row r="97" spans="1:11" s="16" customFormat="1" x14ac:dyDescent="0.3">
      <c r="A97" s="22"/>
      <c r="B97" s="23"/>
      <c r="C97"/>
      <c r="D97" s="23"/>
      <c r="E97"/>
      <c r="F97" s="1028"/>
      <c r="G97" s="1028"/>
      <c r="H97" s="1028"/>
      <c r="I97" s="1028"/>
      <c r="J97" s="1028"/>
      <c r="K97" s="1028"/>
    </row>
    <row r="98" spans="1:11" s="16" customFormat="1" x14ac:dyDescent="0.3">
      <c r="A98" s="22"/>
      <c r="B98" s="23"/>
      <c r="C98"/>
      <c r="D98" s="23"/>
      <c r="E98"/>
      <c r="F98" s="1028"/>
      <c r="G98" s="1028"/>
      <c r="H98" s="1028"/>
      <c r="I98" s="1028"/>
      <c r="J98" s="1028"/>
      <c r="K98" s="1028"/>
    </row>
    <row r="99" spans="1:11" s="16" customFormat="1" x14ac:dyDescent="0.3">
      <c r="A99" s="22"/>
      <c r="B99" s="23"/>
      <c r="C99"/>
      <c r="D99" s="23"/>
      <c r="E99"/>
      <c r="F99" s="1028"/>
      <c r="G99" s="1028"/>
      <c r="H99" s="1028"/>
      <c r="I99" s="1028"/>
      <c r="J99" s="1028"/>
      <c r="K99" s="1028"/>
    </row>
    <row r="100" spans="1:11" s="16" customFormat="1" x14ac:dyDescent="0.3">
      <c r="A100" s="22"/>
      <c r="B100" s="23"/>
      <c r="C100"/>
      <c r="D100" s="23"/>
      <c r="E100"/>
      <c r="F100" s="1028"/>
      <c r="G100" s="1028"/>
      <c r="H100" s="1028"/>
      <c r="I100" s="1028"/>
      <c r="J100" s="1028"/>
      <c r="K100" s="1028"/>
    </row>
    <row r="101" spans="1:11" s="16" customFormat="1" x14ac:dyDescent="0.3">
      <c r="A101" s="22"/>
      <c r="B101" s="23"/>
      <c r="C101"/>
      <c r="D101" s="23"/>
      <c r="E101"/>
      <c r="F101" s="1028"/>
      <c r="G101" s="1028"/>
      <c r="H101" s="1028"/>
      <c r="I101" s="1028"/>
      <c r="J101" s="1028"/>
      <c r="K101" s="1028"/>
    </row>
    <row r="102" spans="1:11" s="16" customFormat="1" x14ac:dyDescent="0.3">
      <c r="A102" s="22"/>
      <c r="B102" s="23"/>
      <c r="C102"/>
      <c r="D102" s="23"/>
      <c r="E102"/>
      <c r="F102" s="1028"/>
      <c r="G102" s="1028"/>
      <c r="H102" s="1028"/>
      <c r="I102" s="1028"/>
      <c r="J102" s="1028"/>
      <c r="K102" s="1028"/>
    </row>
    <row r="103" spans="1:11" s="16" customFormat="1" x14ac:dyDescent="0.3">
      <c r="C103"/>
      <c r="D103" s="23"/>
      <c r="E103"/>
      <c r="F103" s="1028"/>
      <c r="G103" s="1028"/>
      <c r="H103" s="1028"/>
      <c r="I103" s="1028"/>
      <c r="J103" s="1028"/>
      <c r="K103" s="1028"/>
    </row>
    <row r="104" spans="1:11" s="16" customFormat="1" x14ac:dyDescent="0.3">
      <c r="C104"/>
      <c r="D104" s="23"/>
      <c r="E104"/>
      <c r="F104" s="1028"/>
      <c r="G104" s="1028"/>
      <c r="H104" s="1028"/>
      <c r="I104" s="1028"/>
      <c r="J104" s="1028"/>
      <c r="K104" s="1028"/>
    </row>
    <row r="105" spans="1:11" s="16" customFormat="1" x14ac:dyDescent="0.3">
      <c r="C105"/>
      <c r="D105" s="23"/>
      <c r="E105"/>
      <c r="F105" s="1028"/>
      <c r="G105" s="1028"/>
      <c r="H105" s="1028"/>
      <c r="I105" s="1028"/>
      <c r="J105" s="1028"/>
      <c r="K105" s="1028"/>
    </row>
    <row r="106" spans="1:11" s="16" customFormat="1" x14ac:dyDescent="0.3">
      <c r="C106"/>
      <c r="D106" s="23"/>
      <c r="E106"/>
      <c r="F106" s="1028"/>
      <c r="G106" s="1028"/>
      <c r="H106" s="1028"/>
      <c r="I106" s="1028"/>
      <c r="J106" s="1028"/>
      <c r="K106" s="1028"/>
    </row>
    <row r="107" spans="1:11" s="16" customFormat="1" x14ac:dyDescent="0.3">
      <c r="A107"/>
      <c r="B107"/>
      <c r="C107"/>
      <c r="E107"/>
      <c r="F107" s="1028"/>
      <c r="G107" s="1028"/>
      <c r="H107" s="1028"/>
      <c r="I107" s="1028"/>
      <c r="J107" s="1028"/>
      <c r="K107" s="1028"/>
    </row>
    <row r="108" spans="1:11" s="16" customFormat="1" x14ac:dyDescent="0.3">
      <c r="A108"/>
      <c r="B108"/>
      <c r="C108"/>
      <c r="E108"/>
      <c r="F108"/>
      <c r="G108"/>
      <c r="H108"/>
      <c r="I108"/>
      <c r="J108"/>
    </row>
    <row r="109" spans="1:11" s="16" customFormat="1" x14ac:dyDescent="0.3">
      <c r="A109"/>
      <c r="B109"/>
      <c r="C109"/>
      <c r="E109"/>
      <c r="F109"/>
      <c r="G109"/>
      <c r="H109"/>
      <c r="I109"/>
      <c r="J109"/>
    </row>
    <row r="110" spans="1:11" s="16" customFormat="1" x14ac:dyDescent="0.3">
      <c r="A110"/>
      <c r="B110"/>
      <c r="C110"/>
      <c r="E110"/>
      <c r="F110"/>
      <c r="G110"/>
      <c r="H110"/>
      <c r="I110"/>
      <c r="J110"/>
    </row>
    <row r="132" spans="19:19" x14ac:dyDescent="0.3">
      <c r="S132"/>
    </row>
  </sheetData>
  <mergeCells count="5">
    <mergeCell ref="B4:B5"/>
    <mergeCell ref="A1:D2"/>
    <mergeCell ref="A61:D63"/>
    <mergeCell ref="D4:D5"/>
    <mergeCell ref="C4:C5"/>
  </mergeCells>
  <printOptions horizontalCentered="1"/>
  <pageMargins left="0.70866141732283472" right="0.51181102362204722" top="0.47244094488188981" bottom="0.55118110236220474" header="0.31496062992125984" footer="0"/>
  <pageSetup paperSize="9" scale="98" orientation="portrait" r:id="rId1"/>
  <headerFooter>
    <oddFooter>&amp;LMånedstallene er foreløbige.&amp;RSide 7&amp;CTal på udlændingeområdet pr. 30.09.2019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31</vt:i4>
      </vt:variant>
      <vt:variant>
        <vt:lpstr>Navngivne områder</vt:lpstr>
      </vt:variant>
      <vt:variant>
        <vt:i4>60</vt:i4>
      </vt:variant>
    </vt:vector>
  </HeadingPairs>
  <TitlesOfParts>
    <vt:vector size="91" baseType="lpstr">
      <vt:lpstr>Forside</vt:lpstr>
      <vt:lpstr>Indholdsfortegnelse</vt:lpstr>
      <vt:lpstr>Intro til tal</vt:lpstr>
      <vt:lpstr>Overblik</vt:lpstr>
      <vt:lpstr>Asyl - intro</vt:lpstr>
      <vt:lpstr>Asyl - hovedtal</vt:lpstr>
      <vt:lpstr>Asyl - ansøgninger</vt:lpstr>
      <vt:lpstr>Asyl - UMI_ansøgninger</vt:lpstr>
      <vt:lpstr>Asyl - visitering(1)</vt:lpstr>
      <vt:lpstr>Asyl - visitering(2)</vt:lpstr>
      <vt:lpstr>Inddr. og nægtelse af forl.</vt:lpstr>
      <vt:lpstr>Familiesammenføring intro (1)</vt:lpstr>
      <vt:lpstr>Fam - nøgletal (2)</vt:lpstr>
      <vt:lpstr>Fam - ansøgninger (3)</vt:lpstr>
      <vt:lpstr>Fam - (4)</vt:lpstr>
      <vt:lpstr>Fam - EU (5)</vt:lpstr>
      <vt:lpstr>TUB - intro</vt:lpstr>
      <vt:lpstr>TUB - hovedtal</vt:lpstr>
      <vt:lpstr>TUB - hovedtal (2)</vt:lpstr>
      <vt:lpstr>Visum - intro</vt:lpstr>
      <vt:lpstr>Visum - hovedtal</vt:lpstr>
      <vt:lpstr>Erhverv - intro </vt:lpstr>
      <vt:lpstr>Erhverv - år</vt:lpstr>
      <vt:lpstr>Erhverv - måneder</vt:lpstr>
      <vt:lpstr>Erhverv - Nationaliteter1</vt:lpstr>
      <vt:lpstr>Erhverv - nationaliteter2</vt:lpstr>
      <vt:lpstr>Studie - intro</vt:lpstr>
      <vt:lpstr>Studie - hovedtal</vt:lpstr>
      <vt:lpstr>Studie - nationaliteter</vt:lpstr>
      <vt:lpstr>EU-EØS - intro</vt:lpstr>
      <vt:lpstr>EU-EØS -hovedtal</vt:lpstr>
      <vt:lpstr>'Asyl - ansøgninger'!Print_Area</vt:lpstr>
      <vt:lpstr>'Asyl - hovedtal'!Print_Area</vt:lpstr>
      <vt:lpstr>'Asyl - intro'!Print_Area</vt:lpstr>
      <vt:lpstr>'Asyl - UMI_ansøgninger'!Print_Area</vt:lpstr>
      <vt:lpstr>'Asyl - visitering(1)'!Print_Area</vt:lpstr>
      <vt:lpstr>'Asyl - visitering(2)'!Print_Area</vt:lpstr>
      <vt:lpstr>'Erhverv - intro '!Print_Area</vt:lpstr>
      <vt:lpstr>'Erhverv - måneder'!Print_Area</vt:lpstr>
      <vt:lpstr>'Erhverv - Nationaliteter1'!Print_Area</vt:lpstr>
      <vt:lpstr>'Erhverv - nationaliteter2'!Print_Area</vt:lpstr>
      <vt:lpstr>'Erhverv - år'!Print_Area</vt:lpstr>
      <vt:lpstr>'EU-EØS - intro'!Print_Area</vt:lpstr>
      <vt:lpstr>'EU-EØS -hovedtal'!Print_Area</vt:lpstr>
      <vt:lpstr>'Fam - (4)'!Print_Area</vt:lpstr>
      <vt:lpstr>'Fam - ansøgninger (3)'!Print_Area</vt:lpstr>
      <vt:lpstr>'Fam - EU (5)'!Print_Area</vt:lpstr>
      <vt:lpstr>'Fam - nøgletal (2)'!Print_Area</vt:lpstr>
      <vt:lpstr>'Familiesammenføring intro (1)'!Print_Area</vt:lpstr>
      <vt:lpstr>Forside!Print_Area</vt:lpstr>
      <vt:lpstr>'Inddr. og nægtelse af forl.'!Print_Area</vt:lpstr>
      <vt:lpstr>Indholdsfortegnelse!Print_Area</vt:lpstr>
      <vt:lpstr>'Intro til tal'!Print_Area</vt:lpstr>
      <vt:lpstr>Overblik!Print_Area</vt:lpstr>
      <vt:lpstr>'Studie - hovedtal'!Print_Area</vt:lpstr>
      <vt:lpstr>'Studie - intro'!Print_Area</vt:lpstr>
      <vt:lpstr>'Studie - nationaliteter'!Print_Area</vt:lpstr>
      <vt:lpstr>'TUB - hovedtal'!Print_Area</vt:lpstr>
      <vt:lpstr>'TUB - hovedtal (2)'!Print_Area</vt:lpstr>
      <vt:lpstr>'TUB - intro'!Print_Area</vt:lpstr>
      <vt:lpstr>'Visum - hovedtal'!Print_Area</vt:lpstr>
      <vt:lpstr>'Visum - intro'!Print_Area</vt:lpstr>
      <vt:lpstr>'Asyl - ansøgninger'!Udskriftsområde</vt:lpstr>
      <vt:lpstr>'Asyl - hovedtal'!Udskriftsområde</vt:lpstr>
      <vt:lpstr>'Asyl - UMI_ansøgninger'!Udskriftsområde</vt:lpstr>
      <vt:lpstr>'Asyl - visitering(1)'!Udskriftsområde</vt:lpstr>
      <vt:lpstr>'Asyl - visitering(2)'!Udskriftsområde</vt:lpstr>
      <vt:lpstr>'Erhverv - intro '!Udskriftsområde</vt:lpstr>
      <vt:lpstr>'Erhverv - måneder'!Udskriftsområde</vt:lpstr>
      <vt:lpstr>'Erhverv - Nationaliteter1'!Udskriftsområde</vt:lpstr>
      <vt:lpstr>'Erhverv - nationaliteter2'!Udskriftsområde</vt:lpstr>
      <vt:lpstr>'Erhverv - år'!Udskriftsområde</vt:lpstr>
      <vt:lpstr>'EU-EØS - intro'!Udskriftsområde</vt:lpstr>
      <vt:lpstr>'EU-EØS -hovedtal'!Udskriftsområde</vt:lpstr>
      <vt:lpstr>'Fam - (4)'!Udskriftsområde</vt:lpstr>
      <vt:lpstr>'Fam - ansøgninger (3)'!Udskriftsområde</vt:lpstr>
      <vt:lpstr>'Fam - EU (5)'!Udskriftsområde</vt:lpstr>
      <vt:lpstr>'Fam - nøgletal (2)'!Udskriftsområde</vt:lpstr>
      <vt:lpstr>'Familiesammenføring intro (1)'!Udskriftsområde</vt:lpstr>
      <vt:lpstr>Forside!Udskriftsområde</vt:lpstr>
      <vt:lpstr>'Inddr. og nægtelse af forl.'!Udskriftsområde</vt:lpstr>
      <vt:lpstr>Indholdsfortegnelse!Udskriftsområde</vt:lpstr>
      <vt:lpstr>'Intro til tal'!Udskriftsområde</vt:lpstr>
      <vt:lpstr>Overblik!Udskriftsområde</vt:lpstr>
      <vt:lpstr>'Studie - hovedtal'!Udskriftsområde</vt:lpstr>
      <vt:lpstr>'Studie - intro'!Udskriftsområde</vt:lpstr>
      <vt:lpstr>'Studie - nationaliteter'!Udskriftsområde</vt:lpstr>
      <vt:lpstr>'TUB - hovedtal'!Udskriftsområde</vt:lpstr>
      <vt:lpstr>'TUB - hovedtal (2)'!Udskriftsområde</vt:lpstr>
      <vt:lpstr>'TUB - intro'!Udskriftsområde</vt:lpstr>
      <vt:lpstr>'Visum - hovedtal'!Udskriftsområde</vt:lpstr>
    </vt:vector>
  </TitlesOfParts>
  <Company>InKIT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Nana Brandt</dc:creator>
  <cp:lastModifiedBy>Sabrina Højlund Poulsen</cp:lastModifiedBy>
  <cp:lastPrinted>2019-10-23T10:36:13Z</cp:lastPrinted>
  <dcterms:created xsi:type="dcterms:W3CDTF">2009-03-16T07:42:28Z</dcterms:created>
  <dcterms:modified xsi:type="dcterms:W3CDTF">2019-10-23T11:00:26Z</dcterms:modified>
</cp:coreProperties>
</file>